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 AND REFERENCE DOCUMENTS\"/>
    </mc:Choice>
  </mc:AlternateContent>
  <bookViews>
    <workbookView xWindow="0" yWindow="0" windowWidth="24000" windowHeight="9510" activeTab="1"/>
  </bookViews>
  <sheets>
    <sheet name="Overview" sheetId="4" r:id="rId1"/>
    <sheet name="Age Check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4" l="1"/>
  <c r="N35" i="4"/>
  <c r="L35" i="4"/>
  <c r="L32" i="4"/>
  <c r="L30" i="4"/>
  <c r="L28" i="4"/>
  <c r="N25" i="4"/>
  <c r="L25" i="4"/>
  <c r="N22" i="4"/>
  <c r="L22" i="4"/>
  <c r="N20" i="4"/>
  <c r="L20" i="4"/>
  <c r="N17" i="4"/>
  <c r="L17" i="4"/>
  <c r="J17" i="4"/>
  <c r="N15" i="4"/>
  <c r="L15" i="4"/>
  <c r="J15" i="4"/>
  <c r="N13" i="4"/>
  <c r="L13" i="4"/>
  <c r="J13" i="4"/>
  <c r="L11" i="4"/>
  <c r="J11" i="4"/>
  <c r="N28" i="4"/>
  <c r="N30" i="4"/>
  <c r="N32" i="4"/>
  <c r="T11" i="4"/>
  <c r="N8" i="4"/>
  <c r="N11" i="4"/>
  <c r="T35" i="4" l="1"/>
  <c r="S35" i="4"/>
  <c r="R35" i="4"/>
  <c r="Q35" i="4"/>
  <c r="N5" i="4"/>
  <c r="L5" i="4"/>
  <c r="H35" i="4"/>
  <c r="G35" i="4"/>
  <c r="F35" i="4"/>
  <c r="E35" i="4"/>
  <c r="T32" i="4"/>
  <c r="S32" i="4"/>
  <c r="R32" i="4"/>
  <c r="Q32" i="4"/>
  <c r="H32" i="4"/>
  <c r="G6" i="4"/>
  <c r="G32" i="4"/>
  <c r="F32" i="4"/>
  <c r="E32" i="4"/>
  <c r="T30" i="4"/>
  <c r="S30" i="4"/>
  <c r="R30" i="4"/>
  <c r="Q30" i="4"/>
  <c r="H30" i="4"/>
  <c r="G30" i="4"/>
  <c r="F30" i="4"/>
  <c r="E6" i="4"/>
  <c r="E30" i="4"/>
  <c r="T28" i="4"/>
  <c r="S28" i="4"/>
  <c r="R28" i="4"/>
  <c r="Q28" i="4"/>
  <c r="H28" i="4"/>
  <c r="G28" i="4"/>
  <c r="F28" i="4"/>
  <c r="E28" i="4"/>
  <c r="T25" i="4"/>
  <c r="S25" i="4"/>
  <c r="R25" i="4"/>
  <c r="Q25" i="4"/>
  <c r="H25" i="4"/>
  <c r="G25" i="4"/>
  <c r="F25" i="4"/>
  <c r="E25" i="4"/>
  <c r="T22" i="4"/>
  <c r="S22" i="4"/>
  <c r="R22" i="4"/>
  <c r="Q22" i="4"/>
  <c r="H22" i="4"/>
  <c r="G22" i="4"/>
  <c r="F22" i="4"/>
  <c r="E22" i="4"/>
  <c r="T20" i="4"/>
  <c r="S20" i="4"/>
  <c r="R20" i="4"/>
  <c r="Q20" i="4"/>
  <c r="H20" i="4"/>
  <c r="G20" i="4"/>
  <c r="F20" i="4"/>
  <c r="E20" i="4"/>
  <c r="T17" i="4"/>
  <c r="S17" i="4"/>
  <c r="R17" i="4"/>
  <c r="Q17" i="4"/>
  <c r="P17" i="4"/>
  <c r="O17" i="4"/>
  <c r="J5" i="4"/>
  <c r="H17" i="4"/>
  <c r="F17" i="4"/>
  <c r="E17" i="4"/>
  <c r="D6" i="4"/>
  <c r="D17" i="4"/>
  <c r="C6" i="4"/>
  <c r="C17" i="4"/>
  <c r="T15" i="4"/>
  <c r="S15" i="4"/>
  <c r="R15" i="4"/>
  <c r="Q15" i="4"/>
  <c r="P15" i="4"/>
  <c r="O15" i="4"/>
  <c r="H15" i="4"/>
  <c r="G15" i="4"/>
  <c r="F15" i="4"/>
  <c r="E15" i="4"/>
  <c r="D15" i="4"/>
  <c r="C15" i="4"/>
  <c r="T13" i="4"/>
  <c r="S13" i="4"/>
  <c r="R13" i="4"/>
  <c r="Q13" i="4"/>
  <c r="P13" i="4"/>
  <c r="O13" i="4"/>
  <c r="H13" i="4"/>
  <c r="G13" i="4"/>
  <c r="F13" i="4"/>
  <c r="E13" i="4"/>
  <c r="D13" i="4"/>
  <c r="C13" i="4"/>
  <c r="S11" i="4"/>
  <c r="R11" i="4"/>
  <c r="Q11" i="4"/>
  <c r="P11" i="4"/>
  <c r="O11" i="4"/>
  <c r="H11" i="4"/>
  <c r="F6" i="4"/>
  <c r="F11" i="4"/>
  <c r="D11" i="4"/>
  <c r="C11" i="4"/>
  <c r="S8" i="4"/>
  <c r="R8" i="4"/>
  <c r="Q8" i="4"/>
  <c r="L8" i="4"/>
  <c r="H8" i="4"/>
  <c r="T6" i="4"/>
  <c r="S6" i="4"/>
  <c r="R6" i="4"/>
  <c r="Q6" i="4"/>
  <c r="P6" i="4"/>
  <c r="O6" i="4"/>
  <c r="N6" i="4"/>
  <c r="M6" i="4"/>
  <c r="K6" i="4"/>
  <c r="I6" i="4"/>
  <c r="H6" i="4"/>
  <c r="T5" i="4"/>
  <c r="S5" i="4"/>
  <c r="R5" i="4"/>
  <c r="Q5" i="4"/>
  <c r="P5" i="4"/>
  <c r="O5" i="4"/>
  <c r="M5" i="4"/>
  <c r="K5" i="4"/>
  <c r="I5" i="4"/>
  <c r="H5" i="4"/>
  <c r="G5" i="4"/>
  <c r="F5" i="4"/>
  <c r="E5" i="4"/>
  <c r="D5" i="4"/>
  <c r="C5" i="4"/>
  <c r="L16" i="2"/>
  <c r="M16" i="2"/>
  <c r="L26" i="2"/>
  <c r="L42" i="2"/>
  <c r="AH18" i="2"/>
  <c r="AG27" i="2"/>
  <c r="AE18" i="2"/>
  <c r="AD27" i="2"/>
  <c r="AB18" i="2"/>
  <c r="AA27" i="2"/>
  <c r="X16" i="2"/>
  <c r="Y16" i="2"/>
  <c r="Y18" i="2"/>
  <c r="X27" i="2"/>
  <c r="U16" i="2"/>
  <c r="V16" i="2"/>
  <c r="V18" i="2"/>
  <c r="U27" i="2"/>
  <c r="R16" i="2"/>
  <c r="S16" i="2"/>
  <c r="S18" i="2"/>
  <c r="R27" i="2"/>
  <c r="O16" i="2"/>
  <c r="P16" i="2"/>
  <c r="O27" i="2"/>
  <c r="L27" i="2"/>
  <c r="I16" i="2"/>
  <c r="J16" i="2"/>
  <c r="I27" i="2"/>
  <c r="AG42" i="2"/>
  <c r="AD42" i="2"/>
  <c r="AA42" i="2"/>
  <c r="X42" i="2"/>
  <c r="O42" i="2"/>
  <c r="I42" i="2"/>
  <c r="R42" i="2"/>
  <c r="U42" i="2"/>
  <c r="X21" i="2"/>
  <c r="Y17" i="2"/>
  <c r="AD31" i="2"/>
  <c r="L31" i="2"/>
  <c r="O31" i="2"/>
  <c r="L34" i="2"/>
  <c r="O34" i="2"/>
  <c r="O39" i="2"/>
  <c r="O37" i="2"/>
  <c r="L37" i="2"/>
  <c r="L39" i="2"/>
  <c r="O38" i="2"/>
  <c r="L38" i="2"/>
  <c r="O30" i="2"/>
  <c r="L30" i="2"/>
  <c r="O25" i="2"/>
  <c r="O26" i="2"/>
  <c r="L25" i="2"/>
  <c r="I26" i="2"/>
  <c r="I25" i="2"/>
  <c r="O24" i="2"/>
  <c r="L24" i="2"/>
  <c r="I24" i="2"/>
  <c r="O21" i="2"/>
  <c r="L21" i="2"/>
  <c r="AD21" i="2"/>
  <c r="U30" i="2"/>
  <c r="L15" i="2"/>
  <c r="M15" i="2"/>
  <c r="O15" i="2"/>
  <c r="P15" i="2"/>
  <c r="U15" i="2"/>
  <c r="V15" i="2"/>
  <c r="V17" i="2"/>
  <c r="U21" i="2"/>
  <c r="X15" i="2"/>
  <c r="AE17" i="2"/>
  <c r="AH17" i="2"/>
  <c r="AG21" i="2"/>
  <c r="G21" i="2"/>
  <c r="U39" i="2"/>
  <c r="X34" i="2"/>
  <c r="U34" i="2"/>
  <c r="X39" i="2"/>
  <c r="X38" i="2"/>
  <c r="U38" i="2"/>
  <c r="X37" i="2"/>
  <c r="U37" i="2"/>
  <c r="X31" i="2"/>
  <c r="U31" i="2"/>
  <c r="X30" i="2"/>
  <c r="R15" i="2"/>
  <c r="S15" i="2"/>
  <c r="S17" i="2"/>
  <c r="R26" i="2"/>
  <c r="R25" i="2"/>
  <c r="R24" i="2"/>
  <c r="U26" i="2"/>
  <c r="U25" i="2"/>
  <c r="X26" i="2"/>
  <c r="X25" i="2"/>
  <c r="X24" i="2"/>
  <c r="U24" i="2"/>
  <c r="AD38" i="2"/>
  <c r="AB17" i="2"/>
  <c r="AG39" i="2"/>
  <c r="AD39" i="2"/>
  <c r="AG38" i="2"/>
  <c r="AG37" i="2"/>
  <c r="AD37" i="2"/>
  <c r="AG34" i="2"/>
  <c r="AD34" i="2"/>
  <c r="AG31" i="2"/>
  <c r="AA24" i="2"/>
  <c r="AA25" i="2"/>
  <c r="AD25" i="2"/>
  <c r="AD24" i="2"/>
  <c r="AG24" i="2"/>
  <c r="AG25" i="2"/>
  <c r="AG26" i="2"/>
  <c r="AD26" i="2"/>
  <c r="AA26" i="2"/>
  <c r="AG30" i="2"/>
  <c r="AD30" i="2"/>
  <c r="I15" i="2"/>
  <c r="J15" i="2"/>
  <c r="G20" i="2"/>
  <c r="G42" i="2"/>
  <c r="G41" i="2"/>
  <c r="G39" i="2"/>
  <c r="G38" i="2"/>
  <c r="G37" i="2"/>
  <c r="G36" i="2"/>
  <c r="G34" i="2"/>
  <c r="G33" i="2"/>
  <c r="G31" i="2"/>
  <c r="G30" i="2"/>
  <c r="G29" i="2"/>
  <c r="T4" i="2"/>
  <c r="R5" i="2"/>
  <c r="G22" i="2"/>
  <c r="G23" i="2"/>
  <c r="G24" i="2"/>
  <c r="G28" i="2"/>
  <c r="G32" i="2"/>
  <c r="G35" i="2"/>
  <c r="R7" i="2"/>
  <c r="R6" i="2"/>
  <c r="R4" i="2"/>
  <c r="G27" i="2"/>
  <c r="G25" i="2"/>
  <c r="G26" i="2"/>
</calcChain>
</file>

<file path=xl/sharedStrings.xml><?xml version="1.0" encoding="utf-8"?>
<sst xmlns="http://schemas.openxmlformats.org/spreadsheetml/2006/main" count="184" uniqueCount="53">
  <si>
    <t>Village</t>
  </si>
  <si>
    <t>June - August</t>
  </si>
  <si>
    <t>11 years</t>
  </si>
  <si>
    <t>December-January</t>
  </si>
  <si>
    <t>Dates between:</t>
  </si>
  <si>
    <t>Step Up</t>
  </si>
  <si>
    <t>14 years</t>
  </si>
  <si>
    <t>16-18 years</t>
  </si>
  <si>
    <t>14-15 years</t>
  </si>
  <si>
    <t>15 years</t>
  </si>
  <si>
    <t>Seminar Camp</t>
  </si>
  <si>
    <t>17-18 years</t>
  </si>
  <si>
    <t>19+ years</t>
  </si>
  <si>
    <t>IPP</t>
  </si>
  <si>
    <t>Interchange</t>
  </si>
  <si>
    <t>12-13 years</t>
  </si>
  <si>
    <t>March - April</t>
  </si>
  <si>
    <t>Programme Season:</t>
  </si>
  <si>
    <t xml:space="preserve">Youth Meeting </t>
  </si>
  <si>
    <t>Delegates</t>
  </si>
  <si>
    <r>
      <t xml:space="preserve">Enter
Start Date or Date of Travel
</t>
    </r>
    <r>
      <rPr>
        <i/>
        <sz val="11"/>
        <color theme="0"/>
        <rFont val="Source Sans Pro"/>
        <family val="2"/>
      </rPr>
      <t>(dd/mm/yyyy)</t>
    </r>
  </si>
  <si>
    <r>
      <t xml:space="preserve">Enter 
Date of Birth
</t>
    </r>
    <r>
      <rPr>
        <i/>
        <sz val="11"/>
        <color theme="0"/>
        <rFont val="Source Sans Pro"/>
        <family val="2"/>
      </rPr>
      <t>(dd/mm/yyyy)</t>
    </r>
  </si>
  <si>
    <t>25+ years</t>
  </si>
  <si>
    <t>21+ years</t>
  </si>
  <si>
    <t>16-17 years</t>
  </si>
  <si>
    <t xml:space="preserve">Staff  </t>
  </si>
  <si>
    <t xml:space="preserve">Staff / Leaders  </t>
  </si>
  <si>
    <r>
      <t xml:space="preserve">Enter 
Programme start date or date of travel
</t>
    </r>
    <r>
      <rPr>
        <sz val="11"/>
        <color theme="0"/>
        <rFont val="Source Sans Pro"/>
        <family val="2"/>
      </rPr>
      <t>(dd/mm/yyyy)</t>
    </r>
  </si>
  <si>
    <t xml:space="preserve">Junior Staff / Leaders* </t>
  </si>
  <si>
    <t xml:space="preserve">JCs  </t>
  </si>
  <si>
    <t xml:space="preserve">    * Check C-03 for specific programme rules</t>
  </si>
  <si>
    <t>19-20 years</t>
  </si>
  <si>
    <t xml:space="preserve"> -  The Programme List or Programme Invitation</t>
  </si>
  <si>
    <t xml:space="preserve"> -  Infofile C-03 Programme Basic Rules</t>
  </si>
  <si>
    <t xml:space="preserve"> -  CISV website Programme Resources</t>
  </si>
  <si>
    <t>13-14 years</t>
  </si>
  <si>
    <t>You can find more information about what is the 'proper' age for each programme by refering to:</t>
  </si>
  <si>
    <t>No</t>
  </si>
  <si>
    <t>March</t>
  </si>
  <si>
    <t>April</t>
  </si>
  <si>
    <t>December</t>
  </si>
  <si>
    <t>January</t>
  </si>
  <si>
    <t>June</t>
  </si>
  <si>
    <t>August</t>
  </si>
  <si>
    <t>Participants must have birthdays between these dates:</t>
  </si>
  <si>
    <t>Programme Age Checker</t>
  </si>
  <si>
    <t>-</t>
  </si>
  <si>
    <t>(transition year)</t>
  </si>
  <si>
    <t>0/</t>
  </si>
  <si>
    <t>(age requirments - transition year)</t>
  </si>
  <si>
    <t>onwards</t>
  </si>
  <si>
    <t>01/01/1901</t>
  </si>
  <si>
    <t>30/01/2001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</si>
</sst>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2" x14ac:knownFonts="1"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b/>
      <sz val="11"/>
      <color theme="0"/>
      <name val="Source Sans Pro"/>
      <family val="2"/>
    </font>
    <font>
      <sz val="11"/>
      <color theme="0"/>
      <name val="Source Sans Pro"/>
      <family val="2"/>
    </font>
    <font>
      <b/>
      <sz val="11"/>
      <color theme="4"/>
      <name val="Source Sans Pro"/>
      <family val="2"/>
    </font>
    <font>
      <sz val="11"/>
      <color theme="4"/>
      <name val="Source Sans Pro"/>
      <family val="2"/>
    </font>
    <font>
      <b/>
      <sz val="11"/>
      <color theme="7"/>
      <name val="Source Sans Pro"/>
      <family val="2"/>
    </font>
    <font>
      <b/>
      <sz val="18"/>
      <color theme="4"/>
      <name val="Source Sans Pro"/>
      <family val="2"/>
    </font>
    <font>
      <i/>
      <sz val="11"/>
      <color theme="0"/>
      <name val="Source Sans Pro"/>
      <family val="2"/>
    </font>
    <font>
      <b/>
      <sz val="6"/>
      <color theme="1"/>
      <name val="Source Sans Pro"/>
      <family val="2"/>
    </font>
    <font>
      <sz val="6"/>
      <color theme="1"/>
      <name val="Source Sans Pro"/>
      <family val="2"/>
    </font>
    <font>
      <sz val="5"/>
      <color theme="1"/>
      <name val="Source Sans Pro"/>
      <family val="2"/>
    </font>
    <font>
      <sz val="10"/>
      <color theme="4"/>
      <name val="Source Serif Pro"/>
      <family val="1"/>
    </font>
    <font>
      <sz val="10"/>
      <color theme="4"/>
      <name val="Source Sans Pro"/>
      <family val="2"/>
    </font>
    <font>
      <b/>
      <sz val="10"/>
      <color theme="4"/>
      <name val="Source Sans Pro"/>
      <family val="2"/>
    </font>
    <font>
      <u/>
      <sz val="11"/>
      <color theme="10"/>
      <name val="Source Sans Pro"/>
      <family val="2"/>
    </font>
    <font>
      <u/>
      <sz val="10"/>
      <color theme="10"/>
      <name val="Source Serif Pro"/>
      <family val="1"/>
    </font>
    <font>
      <sz val="8"/>
      <color theme="4"/>
      <name val="Source Serif Pro"/>
      <family val="1"/>
    </font>
    <font>
      <b/>
      <sz val="18"/>
      <color rgb="FF0072CE"/>
      <name val="Source Sans Pro"/>
      <family val="2"/>
    </font>
    <font>
      <b/>
      <sz val="11"/>
      <color rgb="FF000000"/>
      <name val="Source Sans Pro"/>
      <family val="2"/>
    </font>
    <font>
      <b/>
      <sz val="11"/>
      <color rgb="FFFFFFFF"/>
      <name val="Source Sans Pro"/>
      <family val="2"/>
    </font>
    <font>
      <b/>
      <sz val="11"/>
      <color rgb="FF1F497D"/>
      <name val="Overpass"/>
    </font>
    <font>
      <b/>
      <sz val="11"/>
      <color theme="3"/>
      <name val="Overpass"/>
    </font>
    <font>
      <sz val="11"/>
      <color theme="5"/>
      <name val="Source Sans Pro"/>
      <family val="2"/>
    </font>
    <font>
      <sz val="11"/>
      <color theme="6"/>
      <name val="Source Sans Pro"/>
      <family val="2"/>
    </font>
    <font>
      <sz val="18"/>
      <color rgb="FF0072CE"/>
      <name val="Source Sans Pro"/>
      <family val="2"/>
    </font>
    <font>
      <sz val="11"/>
      <color rgb="FF000000"/>
      <name val="Source Sans Pro"/>
      <family val="2"/>
    </font>
    <font>
      <sz val="11"/>
      <color rgb="FFFFFFFF"/>
      <name val="Source Sans Pro"/>
      <family val="2"/>
    </font>
    <font>
      <sz val="6"/>
      <color theme="5"/>
      <name val="Source Sans Pro"/>
      <family val="2"/>
    </font>
    <font>
      <sz val="6"/>
      <color theme="6"/>
      <name val="Source Sans Pro"/>
      <family val="2"/>
    </font>
    <font>
      <sz val="6"/>
      <color theme="8"/>
      <name val="Source Sans Pro"/>
      <family val="2"/>
    </font>
    <font>
      <sz val="11"/>
      <color theme="8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2CE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/>
      <right/>
      <top/>
      <bottom style="medium">
        <color theme="6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rgb="FF0072CE"/>
      </left>
      <right/>
      <top style="medium">
        <color rgb="FF0072CE"/>
      </top>
      <bottom/>
      <diagonal/>
    </border>
    <border>
      <left style="medium">
        <color theme="6"/>
      </left>
      <right/>
      <top/>
      <bottom style="medium">
        <color theme="5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6"/>
      </left>
      <right/>
      <top/>
      <bottom style="medium">
        <color theme="4"/>
      </bottom>
      <diagonal/>
    </border>
    <border>
      <left/>
      <right style="medium">
        <color theme="6"/>
      </right>
      <top/>
      <bottom style="medium">
        <color theme="4"/>
      </bottom>
      <diagonal/>
    </border>
    <border>
      <left style="medium">
        <color theme="5"/>
      </left>
      <right/>
      <top/>
      <bottom style="medium">
        <color theme="4"/>
      </bottom>
      <diagonal/>
    </border>
    <border>
      <left/>
      <right style="medium">
        <color theme="5"/>
      </right>
      <top/>
      <bottom style="medium">
        <color theme="4"/>
      </bottom>
      <diagonal/>
    </border>
    <border>
      <left/>
      <right style="medium">
        <color theme="5"/>
      </right>
      <top style="medium">
        <color theme="4"/>
      </top>
      <bottom/>
      <diagonal/>
    </border>
    <border>
      <left/>
      <right style="medium">
        <color theme="6"/>
      </right>
      <top style="medium">
        <color theme="4"/>
      </top>
      <bottom/>
      <diagonal/>
    </border>
    <border>
      <left style="medium">
        <color theme="6"/>
      </left>
      <right/>
      <top style="medium">
        <color theme="4"/>
      </top>
      <bottom/>
      <diagonal/>
    </border>
    <border>
      <left/>
      <right style="medium">
        <color theme="6"/>
      </right>
      <top/>
      <bottom style="medium">
        <color rgb="FF0072CE"/>
      </bottom>
      <diagonal/>
    </border>
    <border>
      <left style="medium">
        <color theme="5"/>
      </left>
      <right/>
      <top style="medium">
        <color theme="4"/>
      </top>
      <bottom/>
      <diagonal/>
    </border>
    <border>
      <left/>
      <right style="medium">
        <color theme="8"/>
      </right>
      <top style="medium">
        <color theme="4"/>
      </top>
      <bottom/>
      <diagonal/>
    </border>
    <border>
      <left style="medium">
        <color theme="8"/>
      </left>
      <right/>
      <top style="medium">
        <color theme="4"/>
      </top>
      <bottom/>
      <diagonal/>
    </border>
    <border>
      <left/>
      <right style="medium">
        <color theme="8"/>
      </right>
      <top/>
      <bottom style="medium">
        <color theme="4"/>
      </bottom>
      <diagonal/>
    </border>
    <border>
      <left style="medium">
        <color theme="8"/>
      </left>
      <right/>
      <top/>
      <bottom style="medium">
        <color theme="4"/>
      </bottom>
      <diagonal/>
    </border>
    <border>
      <left style="medium">
        <color theme="5"/>
      </left>
      <right/>
      <top/>
      <bottom style="medium">
        <color theme="8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54">
    <xf numFmtId="0" fontId="0" fillId="0" borderId="0" xfId="0"/>
    <xf numFmtId="0" fontId="2" fillId="0" borderId="17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/>
    </xf>
    <xf numFmtId="0" fontId="0" fillId="6" borderId="21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center"/>
    </xf>
    <xf numFmtId="0" fontId="0" fillId="6" borderId="25" xfId="0" applyFont="1" applyFill="1" applyBorder="1" applyAlignment="1">
      <alignment horizontal="center"/>
    </xf>
    <xf numFmtId="0" fontId="0" fillId="6" borderId="0" xfId="0" applyFont="1" applyFill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0" fillId="6" borderId="2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6" borderId="27" xfId="0" applyFont="1" applyFill="1" applyBorder="1" applyAlignment="1">
      <alignment horizontal="center"/>
    </xf>
    <xf numFmtId="0" fontId="0" fillId="6" borderId="28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4" fillId="6" borderId="0" xfId="0" applyFont="1" applyFill="1" applyBorder="1" applyAlignment="1">
      <alignment horizontal="right"/>
    </xf>
    <xf numFmtId="0" fontId="4" fillId="6" borderId="27" xfId="0" applyFont="1" applyFill="1" applyBorder="1" applyAlignment="1">
      <alignment horizontal="right"/>
    </xf>
    <xf numFmtId="0" fontId="4" fillId="6" borderId="0" xfId="0" applyFont="1" applyFill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right" wrapText="1"/>
    </xf>
    <xf numFmtId="0" fontId="2" fillId="6" borderId="27" xfId="0" applyFont="1" applyFill="1" applyBorder="1" applyAlignment="1">
      <alignment wrapText="1"/>
    </xf>
    <xf numFmtId="0" fontId="5" fillId="6" borderId="0" xfId="0" applyFont="1" applyFill="1" applyBorder="1" applyAlignment="1">
      <alignment horizontal="center"/>
    </xf>
    <xf numFmtId="0" fontId="5" fillId="6" borderId="0" xfId="0" applyFont="1" applyFill="1" applyBorder="1" applyAlignment="1"/>
    <xf numFmtId="0" fontId="5" fillId="6" borderId="27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wrapText="1"/>
    </xf>
    <xf numFmtId="0" fontId="5" fillId="6" borderId="25" xfId="0" applyFont="1" applyFill="1" applyBorder="1" applyAlignment="1">
      <alignment horizontal="center"/>
    </xf>
    <xf numFmtId="0" fontId="4" fillId="6" borderId="25" xfId="0" applyFont="1" applyFill="1" applyBorder="1" applyAlignment="1">
      <alignment wrapText="1"/>
    </xf>
    <xf numFmtId="0" fontId="5" fillId="6" borderId="25" xfId="0" applyFont="1" applyFill="1" applyBorder="1" applyAlignment="1"/>
    <xf numFmtId="0" fontId="2" fillId="6" borderId="27" xfId="0" applyFont="1" applyFill="1" applyBorder="1" applyAlignment="1"/>
    <xf numFmtId="0" fontId="4" fillId="6" borderId="27" xfId="0" applyFont="1" applyFill="1" applyBorder="1" applyAlignment="1"/>
    <xf numFmtId="0" fontId="5" fillId="6" borderId="27" xfId="0" applyFont="1" applyFill="1" applyBorder="1" applyAlignment="1">
      <alignment horizontal="right"/>
    </xf>
    <xf numFmtId="0" fontId="5" fillId="6" borderId="28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14" fontId="10" fillId="6" borderId="0" xfId="0" applyNumberFormat="1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4" fontId="11" fillId="6" borderId="0" xfId="0" applyNumberFormat="1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12" fillId="6" borderId="0" xfId="0" applyFont="1" applyFill="1" applyAlignment="1" applyProtection="1">
      <alignment horizontal="left" vertical="top"/>
    </xf>
    <xf numFmtId="0" fontId="13" fillId="6" borderId="0" xfId="0" applyFont="1" applyFill="1" applyBorder="1" applyAlignment="1">
      <alignment horizontal="center"/>
    </xf>
    <xf numFmtId="0" fontId="12" fillId="6" borderId="0" xfId="0" applyFont="1" applyFill="1" applyAlignment="1" applyProtection="1">
      <alignment horizontal="left"/>
    </xf>
    <xf numFmtId="0" fontId="14" fillId="6" borderId="0" xfId="0" applyFont="1" applyFill="1" applyBorder="1" applyAlignment="1">
      <alignment horizontal="left" wrapText="1"/>
    </xf>
    <xf numFmtId="0" fontId="13" fillId="6" borderId="0" xfId="0" applyFont="1" applyFill="1" applyBorder="1" applyAlignment="1">
      <alignment horizontal="left"/>
    </xf>
    <xf numFmtId="0" fontId="13" fillId="6" borderId="0" xfId="0" applyFont="1" applyFill="1" applyBorder="1" applyAlignment="1"/>
    <xf numFmtId="0" fontId="15" fillId="6" borderId="0" xfId="1" applyFill="1" applyAlignment="1" applyProtection="1">
      <alignment horizontal="left" vertical="top"/>
    </xf>
    <xf numFmtId="0" fontId="16" fillId="6" borderId="0" xfId="1" applyFont="1" applyFill="1" applyAlignment="1" applyProtection="1">
      <alignment horizontal="left" vertical="top"/>
    </xf>
    <xf numFmtId="0" fontId="0" fillId="6" borderId="0" xfId="0" applyFont="1" applyFill="1" applyBorder="1" applyAlignment="1">
      <alignment horizontal="center"/>
    </xf>
    <xf numFmtId="0" fontId="17" fillId="6" borderId="26" xfId="0" applyFont="1" applyFill="1" applyBorder="1" applyAlignment="1">
      <alignment horizontal="left"/>
    </xf>
    <xf numFmtId="0" fontId="20" fillId="8" borderId="45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0" fontId="0" fillId="0" borderId="26" xfId="0" applyBorder="1" applyAlignment="1"/>
    <xf numFmtId="0" fontId="2" fillId="4" borderId="24" xfId="0" applyFont="1" applyFill="1" applyBorder="1" applyAlignment="1">
      <alignment vertical="center"/>
    </xf>
    <xf numFmtId="0" fontId="19" fillId="7" borderId="21" xfId="0" applyFont="1" applyFill="1" applyBorder="1" applyAlignment="1">
      <alignment vertical="center"/>
    </xf>
    <xf numFmtId="0" fontId="19" fillId="7" borderId="26" xfId="0" applyFont="1" applyFill="1" applyBorder="1" applyAlignment="1">
      <alignment vertical="center"/>
    </xf>
    <xf numFmtId="0" fontId="19" fillId="7" borderId="24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19" fillId="0" borderId="24" xfId="0" applyFont="1" applyBorder="1" applyAlignment="1"/>
    <xf numFmtId="0" fontId="2" fillId="4" borderId="47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2" fillId="6" borderId="0" xfId="0" applyFont="1" applyFill="1" applyAlignment="1">
      <alignment horizontal="right" vertical="center"/>
    </xf>
    <xf numFmtId="164" fontId="0" fillId="6" borderId="0" xfId="0" applyNumberFormat="1" applyFont="1" applyFill="1" applyAlignment="1">
      <alignment horizontal="center"/>
    </xf>
    <xf numFmtId="164" fontId="23" fillId="6" borderId="0" xfId="0" applyNumberFormat="1" applyFont="1" applyFill="1" applyAlignment="1">
      <alignment horizontal="center"/>
    </xf>
    <xf numFmtId="164" fontId="23" fillId="6" borderId="0" xfId="0" applyNumberFormat="1" applyFont="1" applyFill="1" applyBorder="1" applyAlignment="1">
      <alignment horizontal="center"/>
    </xf>
    <xf numFmtId="164" fontId="0" fillId="6" borderId="0" xfId="0" applyNumberFormat="1" applyFont="1" applyFill="1" applyBorder="1" applyAlignment="1">
      <alignment horizontal="center"/>
    </xf>
    <xf numFmtId="164" fontId="22" fillId="6" borderId="0" xfId="0" applyNumberFormat="1" applyFont="1" applyFill="1" applyAlignment="1">
      <alignment horizontal="right" vertical="center"/>
    </xf>
    <xf numFmtId="164" fontId="19" fillId="7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0" fontId="18" fillId="7" borderId="36" xfId="0" applyFont="1" applyFill="1" applyBorder="1" applyAlignment="1">
      <alignment horizontal="center" vertical="center" wrapText="1"/>
    </xf>
    <xf numFmtId="0" fontId="19" fillId="7" borderId="56" xfId="0" applyFont="1" applyFill="1" applyBorder="1" applyAlignment="1">
      <alignment horizontal="center" vertical="center" wrapText="1"/>
    </xf>
    <xf numFmtId="164" fontId="19" fillId="7" borderId="0" xfId="0" applyNumberFormat="1" applyFont="1" applyFill="1" applyBorder="1" applyAlignment="1">
      <alignment horizontal="center" vertical="center" wrapText="1"/>
    </xf>
    <xf numFmtId="164" fontId="19" fillId="7" borderId="13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vertical="center"/>
    </xf>
    <xf numFmtId="0" fontId="0" fillId="7" borderId="2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" fillId="4" borderId="48" xfId="0" applyFont="1" applyFill="1" applyBorder="1" applyAlignment="1">
      <alignment horizontal="center" vertical="center"/>
    </xf>
    <xf numFmtId="0" fontId="0" fillId="0" borderId="0" xfId="0" applyBorder="1"/>
    <xf numFmtId="164" fontId="19" fillId="7" borderId="36" xfId="0" applyNumberFormat="1" applyFont="1" applyFill="1" applyBorder="1" applyAlignment="1">
      <alignment horizontal="center" vertical="center" wrapText="1"/>
    </xf>
    <xf numFmtId="164" fontId="19" fillId="7" borderId="35" xfId="0" applyNumberFormat="1" applyFont="1" applyFill="1" applyBorder="1" applyAlignment="1">
      <alignment horizontal="center" vertical="center" wrapText="1"/>
    </xf>
    <xf numFmtId="164" fontId="19" fillId="7" borderId="4" xfId="0" applyNumberFormat="1" applyFont="1" applyFill="1" applyBorder="1" applyAlignment="1">
      <alignment horizontal="center" vertical="center" wrapText="1"/>
    </xf>
    <xf numFmtId="164" fontId="19" fillId="7" borderId="5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wrapText="1"/>
    </xf>
    <xf numFmtId="0" fontId="2" fillId="5" borderId="7" xfId="0" applyNumberFormat="1" applyFont="1" applyFill="1" applyBorder="1" applyAlignment="1">
      <alignment wrapText="1"/>
    </xf>
    <xf numFmtId="164" fontId="19" fillId="7" borderId="12" xfId="0" applyNumberFormat="1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33" xfId="0" applyFont="1" applyFill="1" applyBorder="1" applyAlignment="1">
      <alignment horizontal="center"/>
    </xf>
    <xf numFmtId="0" fontId="0" fillId="6" borderId="43" xfId="0" applyFont="1" applyFill="1" applyBorder="1" applyAlignment="1">
      <alignment horizontal="center"/>
    </xf>
    <xf numFmtId="0" fontId="0" fillId="6" borderId="40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43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6" borderId="33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/>
    </xf>
    <xf numFmtId="14" fontId="28" fillId="6" borderId="0" xfId="0" applyNumberFormat="1" applyFont="1" applyFill="1" applyBorder="1" applyAlignment="1">
      <alignment horizontal="center"/>
    </xf>
    <xf numFmtId="0" fontId="28" fillId="6" borderId="0" xfId="0" applyFont="1" applyFill="1" applyBorder="1" applyAlignment="1">
      <alignment horizontal="center"/>
    </xf>
    <xf numFmtId="14" fontId="29" fillId="6" borderId="0" xfId="0" applyNumberFormat="1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1" fontId="29" fillId="6" borderId="0" xfId="0" applyNumberFormat="1" applyFont="1" applyFill="1" applyBorder="1" applyAlignment="1">
      <alignment horizontal="center"/>
    </xf>
    <xf numFmtId="0" fontId="30" fillId="6" borderId="0" xfId="0" applyFont="1" applyFill="1" applyBorder="1" applyAlignment="1">
      <alignment horizontal="center"/>
    </xf>
    <xf numFmtId="0" fontId="0" fillId="6" borderId="43" xfId="0" applyFont="1" applyFill="1" applyBorder="1" applyAlignment="1">
      <alignment horizontal="center"/>
    </xf>
    <xf numFmtId="0" fontId="0" fillId="6" borderId="40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0" borderId="12" xfId="0" applyBorder="1"/>
    <xf numFmtId="14" fontId="10" fillId="6" borderId="12" xfId="0" applyNumberFormat="1" applyFont="1" applyFill="1" applyBorder="1" applyAlignment="1">
      <alignment horizontal="center"/>
    </xf>
    <xf numFmtId="14" fontId="11" fillId="6" borderId="12" xfId="0" applyNumberFormat="1" applyFont="1" applyFill="1" applyBorder="1" applyAlignment="1">
      <alignment horizontal="center"/>
    </xf>
    <xf numFmtId="0" fontId="0" fillId="0" borderId="12" xfId="0" applyFont="1" applyBorder="1"/>
    <xf numFmtId="0" fontId="0" fillId="6" borderId="0" xfId="0" applyFont="1" applyFill="1" applyBorder="1" applyAlignment="1">
      <alignment horizontal="center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24" fillId="0" borderId="55" xfId="0" applyNumberFormat="1" applyFont="1" applyBorder="1" applyAlignment="1">
      <alignment horizontal="center" vertical="center"/>
    </xf>
    <xf numFmtId="164" fontId="24" fillId="0" borderId="49" xfId="0" applyNumberFormat="1" applyFont="1" applyBorder="1" applyAlignment="1">
      <alignment horizontal="center" vertical="center"/>
    </xf>
    <xf numFmtId="164" fontId="24" fillId="0" borderId="54" xfId="0" applyNumberFormat="1" applyFont="1" applyBorder="1" applyAlignment="1">
      <alignment horizontal="center" vertical="center"/>
    </xf>
    <xf numFmtId="164" fontId="24" fillId="0" borderId="50" xfId="0" applyNumberFormat="1" applyFont="1" applyBorder="1" applyAlignment="1">
      <alignment horizontal="center" vertical="center"/>
    </xf>
    <xf numFmtId="164" fontId="24" fillId="9" borderId="55" xfId="0" applyNumberFormat="1" applyFont="1" applyFill="1" applyBorder="1" applyAlignment="1">
      <alignment horizontal="center" vertical="center"/>
    </xf>
    <xf numFmtId="164" fontId="24" fillId="9" borderId="49" xfId="0" applyNumberFormat="1" applyFont="1" applyFill="1" applyBorder="1" applyAlignment="1">
      <alignment horizontal="center" vertical="center"/>
    </xf>
    <xf numFmtId="164" fontId="24" fillId="9" borderId="54" xfId="0" applyNumberFormat="1" applyFont="1" applyFill="1" applyBorder="1" applyAlignment="1">
      <alignment horizontal="center" vertical="center"/>
    </xf>
    <xf numFmtId="164" fontId="24" fillId="9" borderId="50" xfId="0" applyNumberFormat="1" applyFont="1" applyFill="1" applyBorder="1" applyAlignment="1">
      <alignment horizontal="center" vertical="center"/>
    </xf>
    <xf numFmtId="164" fontId="31" fillId="0" borderId="22" xfId="0" applyNumberFormat="1" applyFont="1" applyBorder="1" applyAlignment="1">
      <alignment horizontal="center" vertical="center"/>
    </xf>
    <xf numFmtId="164" fontId="31" fillId="0" borderId="27" xfId="0" applyNumberFormat="1" applyFont="1" applyBorder="1" applyAlignment="1">
      <alignment horizontal="center" vertical="center"/>
    </xf>
    <xf numFmtId="164" fontId="3" fillId="4" borderId="27" xfId="0" applyNumberFormat="1" applyFont="1" applyFill="1" applyBorder="1" applyAlignment="1">
      <alignment horizontal="center"/>
    </xf>
    <xf numFmtId="164" fontId="23" fillId="0" borderId="55" xfId="0" applyNumberFormat="1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164" fontId="23" fillId="0" borderId="53" xfId="0" applyNumberFormat="1" applyFont="1" applyFill="1" applyBorder="1" applyAlignment="1">
      <alignment horizontal="center" vertical="center"/>
    </xf>
    <xf numFmtId="164" fontId="23" fillId="0" borderId="52" xfId="0" applyNumberFormat="1" applyFont="1" applyFill="1" applyBorder="1" applyAlignment="1">
      <alignment horizontal="center" vertical="center"/>
    </xf>
    <xf numFmtId="164" fontId="23" fillId="0" borderId="22" xfId="0" applyNumberFormat="1" applyFont="1" applyFill="1" applyBorder="1" applyAlignment="1">
      <alignment horizontal="center" vertical="center"/>
    </xf>
    <xf numFmtId="164" fontId="23" fillId="0" borderId="27" xfId="0" applyNumberFormat="1" applyFont="1" applyFill="1" applyBorder="1" applyAlignment="1">
      <alignment horizontal="center" vertical="center"/>
    </xf>
    <xf numFmtId="164" fontId="31" fillId="0" borderId="57" xfId="0" applyNumberFormat="1" applyFont="1" applyBorder="1" applyAlignment="1">
      <alignment horizontal="center" vertical="center"/>
    </xf>
    <xf numFmtId="164" fontId="31" fillId="0" borderId="51" xfId="0" applyNumberFormat="1" applyFont="1" applyBorder="1" applyAlignment="1">
      <alignment horizontal="center" vertical="center"/>
    </xf>
    <xf numFmtId="164" fontId="31" fillId="0" borderId="58" xfId="0" applyNumberFormat="1" applyFont="1" applyBorder="1" applyAlignment="1">
      <alignment horizontal="center" vertical="center"/>
    </xf>
    <xf numFmtId="164" fontId="31" fillId="0" borderId="60" xfId="0" applyNumberFormat="1" applyFont="1" applyBorder="1" applyAlignment="1">
      <alignment horizontal="center" vertical="center"/>
    </xf>
    <xf numFmtId="164" fontId="31" fillId="0" borderId="59" xfId="0" applyNumberFormat="1" applyFont="1" applyBorder="1" applyAlignment="1">
      <alignment horizontal="center" vertical="center"/>
    </xf>
    <xf numFmtId="164" fontId="31" fillId="0" borderId="61" xfId="0" applyNumberFormat="1" applyFont="1" applyBorder="1" applyAlignment="1">
      <alignment horizontal="center" vertical="center"/>
    </xf>
    <xf numFmtId="164" fontId="23" fillId="0" borderId="55" xfId="0" applyNumberFormat="1" applyFont="1" applyBorder="1" applyAlignment="1">
      <alignment horizontal="center" vertical="center"/>
    </xf>
    <xf numFmtId="164" fontId="23" fillId="0" borderId="49" xfId="0" applyNumberFormat="1" applyFont="1" applyBorder="1" applyAlignment="1">
      <alignment horizontal="center" vertical="center"/>
    </xf>
    <xf numFmtId="164" fontId="23" fillId="0" borderId="53" xfId="0" applyNumberFormat="1" applyFont="1" applyBorder="1" applyAlignment="1">
      <alignment horizontal="center" vertical="center"/>
    </xf>
    <xf numFmtId="164" fontId="23" fillId="0" borderId="52" xfId="0" applyNumberFormat="1" applyFont="1" applyBorder="1" applyAlignment="1">
      <alignment horizontal="center" vertical="center"/>
    </xf>
    <xf numFmtId="164" fontId="23" fillId="0" borderId="57" xfId="0" applyNumberFormat="1" applyFont="1" applyFill="1" applyBorder="1" applyAlignment="1">
      <alignment horizontal="center" vertical="center"/>
    </xf>
    <xf numFmtId="164" fontId="23" fillId="0" borderId="51" xfId="0" applyNumberFormat="1" applyFont="1" applyFill="1" applyBorder="1" applyAlignment="1">
      <alignment horizontal="center" vertical="center"/>
    </xf>
    <xf numFmtId="164" fontId="23" fillId="0" borderId="49" xfId="0" applyNumberFormat="1" applyFont="1" applyFill="1" applyBorder="1" applyAlignment="1">
      <alignment horizontal="center" vertical="center"/>
    </xf>
    <xf numFmtId="164" fontId="24" fillId="0" borderId="37" xfId="0" applyNumberFormat="1" applyFont="1" applyBorder="1" applyAlignment="1">
      <alignment horizontal="center" vertical="center"/>
    </xf>
    <xf numFmtId="164" fontId="24" fillId="0" borderId="38" xfId="0" applyNumberFormat="1" applyFont="1" applyBorder="1" applyAlignment="1">
      <alignment horizontal="center" vertical="center"/>
    </xf>
    <xf numFmtId="164" fontId="24" fillId="0" borderId="54" xfId="0" applyNumberFormat="1" applyFont="1" applyFill="1" applyBorder="1" applyAlignment="1">
      <alignment horizontal="center" vertical="center"/>
    </xf>
    <xf numFmtId="164" fontId="24" fillId="0" borderId="50" xfId="0" applyNumberFormat="1" applyFont="1" applyFill="1" applyBorder="1" applyAlignment="1">
      <alignment horizontal="center" vertical="center"/>
    </xf>
    <xf numFmtId="164" fontId="23" fillId="0" borderId="46" xfId="0" applyNumberFormat="1" applyFont="1" applyFill="1" applyBorder="1" applyAlignment="1">
      <alignment horizontal="center" vertical="center"/>
    </xf>
    <xf numFmtId="164" fontId="23" fillId="0" borderId="8" xfId="0" applyNumberFormat="1" applyFont="1" applyFill="1" applyBorder="1" applyAlignment="1">
      <alignment horizontal="center" vertical="center"/>
    </xf>
    <xf numFmtId="164" fontId="31" fillId="0" borderId="14" xfId="0" applyNumberFormat="1" applyFont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4" fontId="31" fillId="0" borderId="15" xfId="0" applyNumberFormat="1" applyFont="1" applyBorder="1" applyAlignment="1">
      <alignment horizontal="center" vertical="center"/>
    </xf>
    <xf numFmtId="164" fontId="23" fillId="0" borderId="6" xfId="0" applyNumberFormat="1" applyFont="1" applyFill="1" applyBorder="1" applyAlignment="1">
      <alignment horizontal="center" vertical="center"/>
    </xf>
    <xf numFmtId="164" fontId="31" fillId="0" borderId="62" xfId="0" applyNumberFormat="1" applyFont="1" applyBorder="1" applyAlignment="1">
      <alignment horizontal="center" vertical="center"/>
    </xf>
    <xf numFmtId="0" fontId="0" fillId="6" borderId="32" xfId="0" applyFont="1" applyFill="1" applyBorder="1" applyAlignment="1">
      <alignment horizontal="center"/>
    </xf>
    <xf numFmtId="0" fontId="0" fillId="6" borderId="33" xfId="0" applyFont="1" applyFill="1" applyBorder="1" applyAlignment="1">
      <alignment horizontal="center"/>
    </xf>
    <xf numFmtId="0" fontId="0" fillId="6" borderId="3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6" borderId="42" xfId="0" applyFont="1" applyFill="1" applyBorder="1" applyAlignment="1">
      <alignment horizontal="center"/>
    </xf>
    <xf numFmtId="0" fontId="0" fillId="6" borderId="43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0" fillId="6" borderId="31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29" xfId="0" applyFont="1" applyFill="1" applyBorder="1" applyAlignment="1">
      <alignment horizontal="center"/>
    </xf>
    <xf numFmtId="0" fontId="12" fillId="6" borderId="0" xfId="0" applyFont="1" applyFill="1" applyAlignment="1" applyProtection="1">
      <alignment horizontal="left" vertical="top" wrapText="1"/>
    </xf>
    <xf numFmtId="0" fontId="0" fillId="6" borderId="40" xfId="0" applyFont="1" applyFill="1" applyBorder="1" applyAlignment="1">
      <alignment horizontal="center"/>
    </xf>
    <xf numFmtId="0" fontId="0" fillId="6" borderId="4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vertical="center"/>
    </xf>
    <xf numFmtId="0" fontId="0" fillId="6" borderId="44" xfId="0" applyFont="1" applyFill="1" applyBorder="1" applyAlignment="1">
      <alignment horizontal="center"/>
    </xf>
    <xf numFmtId="0" fontId="0" fillId="6" borderId="3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/>
    </xf>
    <xf numFmtId="0" fontId="0" fillId="6" borderId="38" xfId="0" applyFont="1" applyFill="1" applyBorder="1" applyAlignment="1">
      <alignment horizontal="center"/>
    </xf>
    <xf numFmtId="0" fontId="0" fillId="6" borderId="35" xfId="0" applyFont="1" applyFill="1" applyBorder="1" applyAlignment="1">
      <alignment horizontal="center"/>
    </xf>
    <xf numFmtId="0" fontId="0" fillId="6" borderId="36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0" fontId="0" fillId="6" borderId="37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NumberFormat="1" applyFont="1" applyFill="1" applyBorder="1" applyAlignment="1" applyProtection="1">
      <alignment horizontal="center" wrapText="1"/>
      <protection locked="0"/>
    </xf>
    <xf numFmtId="0" fontId="2" fillId="5" borderId="2" xfId="0" applyNumberFormat="1" applyFont="1" applyFill="1" applyBorder="1" applyAlignment="1" applyProtection="1">
      <alignment horizont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64" fontId="6" fillId="6" borderId="26" xfId="0" applyNumberFormat="1" applyFont="1" applyFill="1" applyBorder="1" applyAlignment="1" applyProtection="1">
      <alignment horizontal="center" vertical="center" wrapText="1"/>
    </xf>
    <xf numFmtId="164" fontId="6" fillId="6" borderId="27" xfId="0" applyNumberFormat="1" applyFont="1" applyFill="1" applyBorder="1" applyAlignment="1" applyProtection="1">
      <alignment horizontal="center" vertical="center" wrapText="1"/>
    </xf>
    <xf numFmtId="164" fontId="6" fillId="6" borderId="28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79"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8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300127</xdr:colOff>
      <xdr:row>0</xdr:row>
      <xdr:rowOff>628650</xdr:rowOff>
    </xdr:to>
    <xdr:pic>
      <xdr:nvPicPr>
        <xdr:cNvPr id="2" name="Picture 1" descr="International_FULL _BL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1937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10</xdr:col>
      <xdr:colOff>35516</xdr:colOff>
      <xdr:row>0</xdr:row>
      <xdr:rowOff>628650</xdr:rowOff>
    </xdr:to>
    <xdr:pic>
      <xdr:nvPicPr>
        <xdr:cNvPr id="2" name="Picture 1" descr="International_FULL _BL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4765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ISV Colours">
      <a:dk1>
        <a:sysClr val="windowText" lastClr="000000"/>
      </a:dk1>
      <a:lt1>
        <a:sysClr val="window" lastClr="FFFFFF"/>
      </a:lt1>
      <a:dk2>
        <a:srgbClr val="003DA6"/>
      </a:dk2>
      <a:lt2>
        <a:srgbClr val="B9D9EB"/>
      </a:lt2>
      <a:accent1>
        <a:srgbClr val="0072CE"/>
      </a:accent1>
      <a:accent2>
        <a:srgbClr val="FF671F"/>
      </a:accent2>
      <a:accent3>
        <a:srgbClr val="509E2F"/>
      </a:accent3>
      <a:accent4>
        <a:srgbClr val="F9423A"/>
      </a:accent4>
      <a:accent5>
        <a:srgbClr val="AA0061"/>
      </a:accent5>
      <a:accent6>
        <a:srgbClr val="FFC72C"/>
      </a:accent6>
      <a:hlink>
        <a:srgbClr val="0072CE"/>
      </a:hlink>
      <a:folHlink>
        <a:srgbClr val="67ACD3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isv.org/resources/programmes-resources/villa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zoomScale="84" zoomScaleNormal="84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W18" sqref="W18"/>
    </sheetView>
  </sheetViews>
  <sheetFormatPr defaultRowHeight="15" x14ac:dyDescent="0.25"/>
  <cols>
    <col min="1" max="1" width="20.5703125" customWidth="1"/>
    <col min="2" max="2" width="7.140625" style="2" hidden="1" customWidth="1"/>
    <col min="3" max="8" width="11.85546875" style="91" hidden="1" customWidth="1"/>
    <col min="9" max="20" width="11.85546875" style="91" customWidth="1"/>
  </cols>
  <sheetData>
    <row r="1" spans="1:42" s="2" customFormat="1" ht="66" customHeight="1" thickBot="1" x14ac:dyDescent="0.3">
      <c r="A1" s="6"/>
      <c r="B1" s="6"/>
      <c r="C1" s="85"/>
      <c r="D1" s="85"/>
      <c r="E1" s="85"/>
      <c r="F1" s="86"/>
      <c r="G1" s="86"/>
      <c r="H1" s="87"/>
      <c r="I1" s="85"/>
      <c r="J1" s="85"/>
      <c r="K1" s="85"/>
      <c r="L1" s="85"/>
      <c r="M1" s="85"/>
      <c r="N1" s="85"/>
      <c r="O1" s="85"/>
      <c r="P1" s="85"/>
      <c r="Q1" s="88"/>
      <c r="R1" s="85"/>
      <c r="S1" s="85"/>
      <c r="T1" s="89" t="s">
        <v>45</v>
      </c>
      <c r="U1" s="6"/>
      <c r="V1" s="6"/>
      <c r="W1" s="6"/>
      <c r="X1" s="6"/>
      <c r="Y1" s="6"/>
      <c r="Z1" s="148"/>
      <c r="AA1" s="6"/>
      <c r="AB1" s="6"/>
      <c r="AC1" s="6"/>
      <c r="AD1" s="6"/>
      <c r="AE1" s="6"/>
      <c r="AF1" s="6"/>
      <c r="AG1" s="6"/>
      <c r="AH1" s="84" t="s">
        <v>45</v>
      </c>
      <c r="AI1" s="6"/>
      <c r="AJ1" s="6"/>
      <c r="AK1" s="6"/>
      <c r="AL1" s="6"/>
      <c r="AM1" s="6"/>
      <c r="AN1" s="6"/>
      <c r="AO1" s="6"/>
      <c r="AP1" s="6"/>
    </row>
    <row r="2" spans="1:42" ht="18.75" customHeight="1" x14ac:dyDescent="0.25">
      <c r="A2" s="92" t="s">
        <v>19</v>
      </c>
      <c r="B2" s="96"/>
      <c r="C2" s="149">
        <v>2019</v>
      </c>
      <c r="D2" s="150"/>
      <c r="E2" s="150"/>
      <c r="F2" s="150"/>
      <c r="G2" s="150"/>
      <c r="H2" s="150"/>
      <c r="I2" s="245">
        <v>2020</v>
      </c>
      <c r="J2" s="246"/>
      <c r="K2" s="246"/>
      <c r="L2" s="246"/>
      <c r="M2" s="246"/>
      <c r="N2" s="246"/>
      <c r="O2" s="241">
        <v>2021</v>
      </c>
      <c r="P2" s="242"/>
      <c r="Q2" s="242"/>
      <c r="R2" s="242"/>
      <c r="S2" s="242"/>
      <c r="T2" s="242"/>
      <c r="U2" s="144"/>
    </row>
    <row r="3" spans="1:42" ht="15" customHeight="1" thickBot="1" x14ac:dyDescent="0.3">
      <c r="A3" s="92"/>
      <c r="B3" s="96"/>
      <c r="C3" s="151"/>
      <c r="D3" s="152"/>
      <c r="E3" s="152"/>
      <c r="F3" s="152"/>
      <c r="G3" s="152"/>
      <c r="H3" s="152"/>
      <c r="I3" s="112"/>
      <c r="J3" s="113"/>
      <c r="K3" s="153" t="s">
        <v>47</v>
      </c>
      <c r="L3" s="153"/>
      <c r="M3" s="113"/>
      <c r="N3" s="113"/>
      <c r="O3" s="243"/>
      <c r="P3" s="244"/>
      <c r="Q3" s="244"/>
      <c r="R3" s="244"/>
      <c r="S3" s="244"/>
      <c r="T3" s="244"/>
      <c r="U3" s="144"/>
    </row>
    <row r="4" spans="1:42" ht="15.75" thickBot="1" x14ac:dyDescent="0.3">
      <c r="A4" s="93" t="s">
        <v>17</v>
      </c>
      <c r="B4" s="97"/>
      <c r="C4" s="94" t="s">
        <v>38</v>
      </c>
      <c r="D4" s="108" t="s">
        <v>39</v>
      </c>
      <c r="E4" s="109" t="s">
        <v>42</v>
      </c>
      <c r="F4" s="108" t="s">
        <v>43</v>
      </c>
      <c r="G4" s="109" t="s">
        <v>40</v>
      </c>
      <c r="H4" s="108" t="s">
        <v>41</v>
      </c>
      <c r="I4" s="90" t="s">
        <v>38</v>
      </c>
      <c r="J4" s="90" t="s">
        <v>39</v>
      </c>
      <c r="K4" s="110" t="s">
        <v>42</v>
      </c>
      <c r="L4" s="111" t="s">
        <v>43</v>
      </c>
      <c r="M4" s="110" t="s">
        <v>40</v>
      </c>
      <c r="N4" s="111" t="s">
        <v>41</v>
      </c>
      <c r="O4" s="90" t="s">
        <v>38</v>
      </c>
      <c r="P4" s="90" t="s">
        <v>39</v>
      </c>
      <c r="Q4" s="114" t="s">
        <v>42</v>
      </c>
      <c r="R4" s="95" t="s">
        <v>43</v>
      </c>
      <c r="S4" s="114" t="s">
        <v>40</v>
      </c>
      <c r="T4" s="94" t="s">
        <v>41</v>
      </c>
      <c r="U4" s="144"/>
      <c r="AI4" s="107"/>
    </row>
    <row r="5" spans="1:42" s="2" customFormat="1" ht="15" hidden="1" customHeight="1" x14ac:dyDescent="0.25">
      <c r="A5" s="6"/>
      <c r="B5" s="6"/>
      <c r="C5" s="131" t="str">
        <f>CONCATENATE("02/1/",$C$2)</f>
        <v>02/1/2019</v>
      </c>
      <c r="D5" s="130" t="str">
        <f>CONCATENATE("31/12/",$C$2)</f>
        <v>31/12/2019</v>
      </c>
      <c r="E5" s="131" t="str">
        <f>CONCATENATE("02/1/",$C$2)</f>
        <v>02/1/2019</v>
      </c>
      <c r="F5" s="130" t="str">
        <f>CONCATENATE("31/12/",$C$2)</f>
        <v>31/12/2019</v>
      </c>
      <c r="G5" s="131" t="str">
        <f>CONCATENATE("02/1/",$C$2)</f>
        <v>02/1/2019</v>
      </c>
      <c r="H5" s="130" t="str">
        <f>CONCATENATE("31/12/",$C$2)</f>
        <v>31/12/2019</v>
      </c>
      <c r="I5" s="131" t="str">
        <f>CONCATENATE("02/1/",$I$2)</f>
        <v>02/1/2020</v>
      </c>
      <c r="J5" s="130" t="str">
        <f>CONCATENATE("31/12/",$I$2)</f>
        <v>31/12/2020</v>
      </c>
      <c r="K5" s="131" t="str">
        <f>CONCATENATE("02/1/",$I$2)</f>
        <v>02/1/2020</v>
      </c>
      <c r="L5" s="130" t="str">
        <f>CONCATENATE("31/12/",$I$2)</f>
        <v>31/12/2020</v>
      </c>
      <c r="M5" s="131" t="str">
        <f>CONCATENATE("02/1/",$I$2)</f>
        <v>02/1/2020</v>
      </c>
      <c r="N5" s="130" t="str">
        <f>CONCATENATE("31/12/",$I$2)</f>
        <v>31/12/2020</v>
      </c>
      <c r="O5" s="131" t="str">
        <f>CONCATENATE("01/1/",$O$2)</f>
        <v>01/1/2021</v>
      </c>
      <c r="P5" s="130" t="str">
        <f>CONCATENATE("31/12/",$O$2)</f>
        <v>31/12/2021</v>
      </c>
      <c r="Q5" s="131" t="str">
        <f>CONCATENATE("01/1/",$O$2)</f>
        <v>01/1/2021</v>
      </c>
      <c r="R5" s="130" t="str">
        <f>CONCATENATE("31/12/",$O$2)</f>
        <v>31/12/2021</v>
      </c>
      <c r="S5" s="131" t="str">
        <f>CONCATENATE("01/1/",$O$2)</f>
        <v>01/1/2021</v>
      </c>
      <c r="T5" s="130" t="str">
        <f>CONCATENATE("31/12/",$O$2)</f>
        <v>31/12/2021</v>
      </c>
      <c r="U5" s="145"/>
      <c r="V5" s="55"/>
      <c r="W5" s="54"/>
      <c r="X5" s="55"/>
      <c r="Y5" s="55"/>
      <c r="Z5" s="54"/>
      <c r="AA5" s="55"/>
      <c r="AB5" s="55"/>
      <c r="AC5" s="54"/>
      <c r="AD5" s="55"/>
      <c r="AE5" s="55"/>
      <c r="AF5" s="54"/>
      <c r="AG5" s="55"/>
      <c r="AH5" s="55"/>
      <c r="AI5" s="148"/>
      <c r="AJ5" s="6"/>
      <c r="AK5" s="6"/>
      <c r="AL5" s="6"/>
      <c r="AM5" s="6"/>
      <c r="AN5" s="6"/>
      <c r="AO5" s="6"/>
      <c r="AP5" s="6"/>
    </row>
    <row r="6" spans="1:42" s="61" customFormat="1" ht="15" hidden="1" customHeight="1" thickBot="1" x14ac:dyDescent="0.2">
      <c r="A6" s="56"/>
      <c r="B6" s="56"/>
      <c r="C6" s="54" t="str">
        <f>CONCATENATE("1/03/",$C$2)</f>
        <v>1/03/2019</v>
      </c>
      <c r="D6" s="55" t="str">
        <f>CONCATENATE("31/05/",$C$2)</f>
        <v>31/05/2019</v>
      </c>
      <c r="E6" s="54" t="str">
        <f>CONCATENATE("01/06/",$C$2)</f>
        <v>01/06/2019</v>
      </c>
      <c r="F6" s="55" t="str">
        <f>CONCATENATE("31/8/",$C$2)</f>
        <v>31/8/2019</v>
      </c>
      <c r="G6" s="54" t="str">
        <f>CONCATENATE("01/11/",$C$2)</f>
        <v>01/11/2019</v>
      </c>
      <c r="H6" s="55" t="str">
        <f>CONCATENATE("31/01/",(SUM($C$2,1)))</f>
        <v>31/01/2020</v>
      </c>
      <c r="I6" s="54" t="str">
        <f>CONCATENATE("01/03/",(SUM($I$2-1)))</f>
        <v>01/03/2019</v>
      </c>
      <c r="J6" s="55">
        <v>43616</v>
      </c>
      <c r="K6" s="54" t="str">
        <f>CONCATENATE("02/06/",(SUM($I$2-1)))</f>
        <v>02/06/2019</v>
      </c>
      <c r="L6" s="55">
        <v>43708</v>
      </c>
      <c r="M6" s="54" t="str">
        <f>CONCATENATE("01/1/",(SUM($I$2-1)))</f>
        <v>01/1/2019</v>
      </c>
      <c r="N6" s="54" t="str">
        <f>CONCATENATE("31/1/",(SUM($I$2)))</f>
        <v>31/1/2020</v>
      </c>
      <c r="O6" s="133" t="str">
        <f>CONCATENATE("31/03/",$O$2)</f>
        <v>31/03/2021</v>
      </c>
      <c r="P6" s="132" t="str">
        <f>CONCATENATE("31/05/",$O$2)</f>
        <v>31/05/2021</v>
      </c>
      <c r="Q6" s="133" t="str">
        <f>CONCATENATE("01/06/",$O$2)</f>
        <v>01/06/2021</v>
      </c>
      <c r="R6" s="132" t="str">
        <f>CONCATENATE("31/8/",$O$2)</f>
        <v>31/8/2021</v>
      </c>
      <c r="S6" s="133" t="str">
        <f>CONCATENATE("01/11/",$O$2)</f>
        <v>01/11/2021</v>
      </c>
      <c r="T6" s="132" t="str">
        <f>CONCATENATE("31/01/",(SUM($O$2,1)))</f>
        <v>31/01/2022</v>
      </c>
      <c r="U6" s="146"/>
      <c r="V6" s="59"/>
      <c r="W6" s="58"/>
      <c r="X6" s="59"/>
      <c r="Y6" s="59"/>
      <c r="Z6" s="58"/>
      <c r="AA6" s="59"/>
      <c r="AB6" s="59"/>
      <c r="AC6" s="59"/>
      <c r="AD6" s="59"/>
      <c r="AE6" s="59"/>
      <c r="AF6" s="59"/>
      <c r="AG6" s="59"/>
      <c r="AH6" s="59"/>
      <c r="AI6" s="58"/>
      <c r="AJ6" s="56"/>
      <c r="AK6" s="56"/>
      <c r="AL6" s="56"/>
      <c r="AM6" s="56"/>
      <c r="AN6" s="56"/>
      <c r="AO6" s="56"/>
      <c r="AP6" s="56"/>
    </row>
    <row r="7" spans="1:42" ht="15.75" thickBot="1" x14ac:dyDescent="0.3">
      <c r="A7" s="73" t="s">
        <v>0</v>
      </c>
      <c r="B7" s="98"/>
      <c r="C7" s="154" t="s">
        <v>44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44"/>
      <c r="AI7" s="107"/>
    </row>
    <row r="8" spans="1:42" x14ac:dyDescent="0.25">
      <c r="A8" s="74" t="s">
        <v>2</v>
      </c>
      <c r="B8" s="99">
        <v>11</v>
      </c>
      <c r="C8" s="155" t="s">
        <v>46</v>
      </c>
      <c r="D8" s="157" t="s">
        <v>46</v>
      </c>
      <c r="E8" s="159">
        <v>39235</v>
      </c>
      <c r="F8" s="161">
        <v>39691</v>
      </c>
      <c r="G8" s="159">
        <v>39388</v>
      </c>
      <c r="H8" s="161" t="str">
        <f>CONCATENATE("30/01/",(SUM($C$2-$B8)+1))</f>
        <v>30/01/2009</v>
      </c>
      <c r="I8" s="178" t="s">
        <v>46</v>
      </c>
      <c r="J8" s="180" t="s">
        <v>46</v>
      </c>
      <c r="K8" s="182">
        <v>39601</v>
      </c>
      <c r="L8" s="168">
        <f>SUM(L$5-($B8*365.25))</f>
        <v>40178.25</v>
      </c>
      <c r="M8" s="182">
        <v>39754</v>
      </c>
      <c r="N8" s="168" t="str">
        <f>CONCATENATE("31/12/",SUM($I$2-$B8))</f>
        <v>31/12/2009</v>
      </c>
      <c r="O8" s="172" t="s">
        <v>46</v>
      </c>
      <c r="P8" s="174" t="s">
        <v>46</v>
      </c>
      <c r="Q8" s="176" t="str">
        <f>CONCATENATE("01/01/",SUM($O$2-$B9))</f>
        <v>01/01/2010</v>
      </c>
      <c r="R8" s="174" t="str">
        <f>CONCATENATE("31/12/",SUM($O$2-$B8))</f>
        <v>31/12/2010</v>
      </c>
      <c r="S8" s="176" t="str">
        <f>CONCATENATE("01/01/",SUM($O$2-$B9))</f>
        <v>01/01/2010</v>
      </c>
      <c r="T8" s="163" t="str">
        <f>CONCATENATE("31/12/",SUM($O$2-$B8))</f>
        <v>31/12/2010</v>
      </c>
      <c r="U8" s="144"/>
      <c r="AI8" s="107"/>
    </row>
    <row r="9" spans="1:42" ht="15.75" thickBot="1" x14ac:dyDescent="0.3">
      <c r="A9" s="75"/>
      <c r="B9" s="28">
        <v>11</v>
      </c>
      <c r="C9" s="156" t="s">
        <v>46</v>
      </c>
      <c r="D9" s="158" t="s">
        <v>46</v>
      </c>
      <c r="E9" s="160"/>
      <c r="F9" s="162"/>
      <c r="G9" s="160"/>
      <c r="H9" s="162"/>
      <c r="I9" s="179"/>
      <c r="J9" s="181"/>
      <c r="K9" s="183"/>
      <c r="L9" s="169"/>
      <c r="M9" s="183"/>
      <c r="N9" s="169"/>
      <c r="O9" s="173"/>
      <c r="P9" s="175"/>
      <c r="Q9" s="177"/>
      <c r="R9" s="175"/>
      <c r="S9" s="177"/>
      <c r="T9" s="164"/>
      <c r="U9" s="144"/>
    </row>
    <row r="10" spans="1:42" ht="15.75" thickBot="1" x14ac:dyDescent="0.3">
      <c r="A10" s="76" t="s">
        <v>18</v>
      </c>
      <c r="B10" s="100"/>
      <c r="C10" s="154" t="s">
        <v>51</v>
      </c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65"/>
      <c r="T10" s="154"/>
      <c r="U10" s="144"/>
    </row>
    <row r="11" spans="1:42" x14ac:dyDescent="0.25">
      <c r="A11" s="77" t="s">
        <v>15</v>
      </c>
      <c r="B11" s="101">
        <v>12</v>
      </c>
      <c r="C11" s="155">
        <f>SUM(C$6-(365.25*$B12))</f>
        <v>38776.75</v>
      </c>
      <c r="D11" s="161" t="str">
        <f>CONCATENATE("30/05/",(SUM($C$2-$B11)))</f>
        <v>30/05/2007</v>
      </c>
      <c r="E11" s="159">
        <v>38504</v>
      </c>
      <c r="F11" s="161">
        <f>SUM(F$6-(365.25*$B11))</f>
        <v>39325</v>
      </c>
      <c r="G11" s="159">
        <v>38596</v>
      </c>
      <c r="H11" s="161" t="str">
        <f>CONCATENATE("30/01/",(SUM($C$2-$B11)+1))</f>
        <v>30/01/2008</v>
      </c>
      <c r="I11" s="166">
        <v>38778</v>
      </c>
      <c r="J11" s="168" t="str">
        <f>CONCATENATE("31/12/",SUM($I$2-$B11))</f>
        <v>31/12/2008</v>
      </c>
      <c r="K11" s="182">
        <v>38870</v>
      </c>
      <c r="L11" s="168" t="str">
        <f>CONCATENATE("31/12/",SUM($I$2-$B11))</f>
        <v>31/12/2008</v>
      </c>
      <c r="M11" s="182">
        <v>39023</v>
      </c>
      <c r="N11" s="170">
        <f>SUM(N$5-($B11*365.25))</f>
        <v>39813</v>
      </c>
      <c r="O11" s="172" t="str">
        <f>CONCATENATE("01/01/",SUM($O$2-$B12))</f>
        <v>01/01/2008</v>
      </c>
      <c r="P11" s="174" t="str">
        <f>CONCATENATE("31/12/",SUM($O$2-$B11))</f>
        <v>31/12/2009</v>
      </c>
      <c r="Q11" s="176" t="str">
        <f>CONCATENATE("01/01/",SUM($O$2-$B12))</f>
        <v>01/01/2008</v>
      </c>
      <c r="R11" s="174" t="str">
        <f>CONCATENATE("31/12/",SUM($O$2-$B11))</f>
        <v>31/12/2009</v>
      </c>
      <c r="S11" s="176" t="str">
        <f>CONCATENATE("01/01/",SUM($O$2-$B12))</f>
        <v>01/01/2008</v>
      </c>
      <c r="T11" s="163" t="str">
        <f>CONCATENATE("31/12/",SUM($O$2-$B11))</f>
        <v>31/12/2009</v>
      </c>
      <c r="U11" s="147"/>
    </row>
    <row r="12" spans="1:42" ht="15.75" thickBot="1" x14ac:dyDescent="0.3">
      <c r="A12" s="78"/>
      <c r="B12" s="102">
        <v>13</v>
      </c>
      <c r="C12" s="156"/>
      <c r="D12" s="162"/>
      <c r="E12" s="160"/>
      <c r="F12" s="162"/>
      <c r="G12" s="160"/>
      <c r="H12" s="162"/>
      <c r="I12" s="167"/>
      <c r="J12" s="169"/>
      <c r="K12" s="183"/>
      <c r="L12" s="169"/>
      <c r="M12" s="183"/>
      <c r="N12" s="171"/>
      <c r="O12" s="173"/>
      <c r="P12" s="175"/>
      <c r="Q12" s="177"/>
      <c r="R12" s="175"/>
      <c r="S12" s="177"/>
      <c r="T12" s="164"/>
      <c r="U12" s="147"/>
    </row>
    <row r="13" spans="1:42" x14ac:dyDescent="0.25">
      <c r="A13" s="79" t="s">
        <v>8</v>
      </c>
      <c r="B13" s="103">
        <v>14</v>
      </c>
      <c r="C13" s="155">
        <f>SUM(C$6-(365.25*$B14))</f>
        <v>38046.25</v>
      </c>
      <c r="D13" s="157">
        <f>SUM(D$6-(365.25*$B13))</f>
        <v>38502.5</v>
      </c>
      <c r="E13" s="155">
        <f>SUM(E$6-(365.25*$B14))</f>
        <v>38138.25</v>
      </c>
      <c r="F13" s="161" t="str">
        <f>CONCATENATE("30/08/",(SUM($C$2-$B13)))</f>
        <v>30/08/2005</v>
      </c>
      <c r="G13" s="155">
        <f>SUM(G$6-(365.25*$B14))</f>
        <v>38291.25</v>
      </c>
      <c r="H13" s="161" t="str">
        <f>CONCATENATE("30/01/",(SUM($C$2-$B13)+1))</f>
        <v>30/01/2006</v>
      </c>
      <c r="I13" s="166">
        <v>38048</v>
      </c>
      <c r="J13" s="168" t="str">
        <f>CONCATENATE("31/12/",SUM($I$2-$B13))</f>
        <v>31/12/2006</v>
      </c>
      <c r="K13" s="182">
        <v>38140</v>
      </c>
      <c r="L13" s="168" t="str">
        <f>CONCATENATE("31/12/",SUM($I$2-$B13))</f>
        <v>31/12/2006</v>
      </c>
      <c r="M13" s="182">
        <v>38293</v>
      </c>
      <c r="N13" s="168" t="str">
        <f>CONCATENATE("31/12/",SUM($I$2-$B13))</f>
        <v>31/12/2006</v>
      </c>
      <c r="O13" s="172" t="str">
        <f>CONCATENATE("01/01/",SUM($O$2-$B14))</f>
        <v>01/01/2006</v>
      </c>
      <c r="P13" s="174" t="str">
        <f>CONCATENATE("31/12/",SUM($O$2-$B13))</f>
        <v>31/12/2007</v>
      </c>
      <c r="Q13" s="176" t="str">
        <f>CONCATENATE("01/01/",SUM($O$2-$B14))</f>
        <v>01/01/2006</v>
      </c>
      <c r="R13" s="174" t="str">
        <f>CONCATENATE("31/12/",SUM($O$2-$B13))</f>
        <v>31/12/2007</v>
      </c>
      <c r="S13" s="176" t="str">
        <f>CONCATENATE("01/01/",SUM($O$2-$B14))</f>
        <v>01/01/2006</v>
      </c>
      <c r="T13" s="163" t="str">
        <f>CONCATENATE("31/12/",SUM($O$2-$B13))</f>
        <v>31/12/2007</v>
      </c>
      <c r="U13" s="147"/>
    </row>
    <row r="14" spans="1:42" ht="15.75" thickBot="1" x14ac:dyDescent="0.3">
      <c r="A14" s="79"/>
      <c r="B14" s="103">
        <v>15</v>
      </c>
      <c r="C14" s="156"/>
      <c r="D14" s="158"/>
      <c r="E14" s="156"/>
      <c r="F14" s="162"/>
      <c r="G14" s="156"/>
      <c r="H14" s="162"/>
      <c r="I14" s="184"/>
      <c r="J14" s="169"/>
      <c r="K14" s="183"/>
      <c r="L14" s="169"/>
      <c r="M14" s="183"/>
      <c r="N14" s="169"/>
      <c r="O14" s="173"/>
      <c r="P14" s="175"/>
      <c r="Q14" s="177"/>
      <c r="R14" s="175"/>
      <c r="S14" s="177"/>
      <c r="T14" s="164"/>
      <c r="U14" s="147"/>
    </row>
    <row r="15" spans="1:42" x14ac:dyDescent="0.25">
      <c r="A15" s="77" t="s">
        <v>7</v>
      </c>
      <c r="B15" s="101">
        <v>16</v>
      </c>
      <c r="C15" s="155">
        <f>SUM(C$6-(365.25*$B16))</f>
        <v>36950.5</v>
      </c>
      <c r="D15" s="157">
        <f>SUM(D$6-(365.25*$B15))</f>
        <v>37772</v>
      </c>
      <c r="E15" s="155">
        <f>SUM(E$6-(365.25*$B16))</f>
        <v>37042.5</v>
      </c>
      <c r="F15" s="161" t="str">
        <f>CONCATENATE("30/08/",(SUM($C$2-$B15)))</f>
        <v>30/08/2003</v>
      </c>
      <c r="G15" s="155">
        <f>SUM(G$6-(365.25*$B16))</f>
        <v>37195.5</v>
      </c>
      <c r="H15" s="161" t="str">
        <f>CONCATENATE("30/01/",(SUM($C$2-$B15)+1))</f>
        <v>30/01/2004</v>
      </c>
      <c r="I15" s="166">
        <v>36952</v>
      </c>
      <c r="J15" s="168" t="str">
        <f>CONCATENATE("31/12/",SUM($I$2-$B15))</f>
        <v>31/12/2004</v>
      </c>
      <c r="K15" s="182">
        <v>37044</v>
      </c>
      <c r="L15" s="168" t="str">
        <f>CONCATENATE("31/12/",SUM($I$2-$B15))</f>
        <v>31/12/2004</v>
      </c>
      <c r="M15" s="182">
        <v>37197</v>
      </c>
      <c r="N15" s="168" t="str">
        <f>CONCATENATE("31/12/",SUM($I$2-$B15))</f>
        <v>31/12/2004</v>
      </c>
      <c r="O15" s="172" t="str">
        <f>CONCATENATE("01/01/",SUM($O$2-$B16))</f>
        <v>01/01/2003</v>
      </c>
      <c r="P15" s="174" t="str">
        <f>CONCATENATE("31/12/",SUM($O$2-$B15))</f>
        <v>31/12/2005</v>
      </c>
      <c r="Q15" s="176" t="str">
        <f>CONCATENATE("01/01/",SUM($O$2-$B16))</f>
        <v>01/01/2003</v>
      </c>
      <c r="R15" s="174" t="str">
        <f>CONCATENATE("31/12/",SUM($O$2-$B15))</f>
        <v>31/12/2005</v>
      </c>
      <c r="S15" s="176" t="str">
        <f>CONCATENATE("01/01/",SUM($O$2-$B16))</f>
        <v>01/01/2003</v>
      </c>
      <c r="T15" s="163" t="str">
        <f>CONCATENATE("31/12/",SUM($O$2-$B15))</f>
        <v>31/12/2005</v>
      </c>
      <c r="U15" s="147"/>
    </row>
    <row r="16" spans="1:42" ht="15.75" thickBot="1" x14ac:dyDescent="0.3">
      <c r="A16" s="78"/>
      <c r="B16" s="102">
        <v>18</v>
      </c>
      <c r="C16" s="156"/>
      <c r="D16" s="158"/>
      <c r="E16" s="156"/>
      <c r="F16" s="162"/>
      <c r="G16" s="156"/>
      <c r="H16" s="162"/>
      <c r="I16" s="184"/>
      <c r="J16" s="169"/>
      <c r="K16" s="183"/>
      <c r="L16" s="169"/>
      <c r="M16" s="183"/>
      <c r="N16" s="169"/>
      <c r="O16" s="173"/>
      <c r="P16" s="175"/>
      <c r="Q16" s="177"/>
      <c r="R16" s="175"/>
      <c r="S16" s="177"/>
      <c r="T16" s="164"/>
      <c r="U16" s="147"/>
    </row>
    <row r="17" spans="1:21" x14ac:dyDescent="0.25">
      <c r="A17" s="79" t="s">
        <v>12</v>
      </c>
      <c r="B17" s="103">
        <v>19</v>
      </c>
      <c r="C17" s="155">
        <f>SUM(C$6-(365.25*$B18))</f>
        <v>-305</v>
      </c>
      <c r="D17" s="157">
        <f>SUM(D$6-(365.25*$B17))</f>
        <v>36676.25</v>
      </c>
      <c r="E17" s="155">
        <f>SUM(E$6-(365.25*$B18))</f>
        <v>-213</v>
      </c>
      <c r="F17" s="161" t="str">
        <f>CONCATENATE("30/08/",(SUM($C$2-$B17)))</f>
        <v>30/08/2000</v>
      </c>
      <c r="G17" s="159">
        <v>245</v>
      </c>
      <c r="H17" s="161" t="str">
        <f>CONCATENATE("30/01/",(SUM($C$2-$B17)+1))</f>
        <v>30/01/2001</v>
      </c>
      <c r="I17" s="166">
        <v>62</v>
      </c>
      <c r="J17" s="168" t="str">
        <f>CONCATENATE("31/12/",SUM($I$2-$B17))</f>
        <v>31/12/2001</v>
      </c>
      <c r="K17" s="182">
        <v>154</v>
      </c>
      <c r="L17" s="168" t="str">
        <f>CONCATENATE("31/12/",SUM($I$2-$B17))</f>
        <v>31/12/2001</v>
      </c>
      <c r="M17" s="182">
        <v>307</v>
      </c>
      <c r="N17" s="168" t="str">
        <f>CONCATENATE("31/12/",SUM($I$2-$B17))</f>
        <v>31/12/2001</v>
      </c>
      <c r="O17" s="172" t="str">
        <f>CONCATENATE("01/01/",SUM($O$2-$B18))</f>
        <v>01/01/1901</v>
      </c>
      <c r="P17" s="174" t="str">
        <f>CONCATENATE("31/12/",SUM($O$2-$B17))</f>
        <v>31/12/2002</v>
      </c>
      <c r="Q17" s="176" t="str">
        <f>CONCATENATE("01/01/",SUM($O$2-$B18))</f>
        <v>01/01/1901</v>
      </c>
      <c r="R17" s="174" t="str">
        <f>CONCATENATE("31/12/",SUM($O$2-$B17))</f>
        <v>31/12/2002</v>
      </c>
      <c r="S17" s="176" t="str">
        <f>CONCATENATE("01/01/",SUM($O$2-$B18))</f>
        <v>01/01/1901</v>
      </c>
      <c r="T17" s="163" t="str">
        <f>CONCATENATE("31/12/",SUM($O$2-$B17))</f>
        <v>31/12/2002</v>
      </c>
      <c r="U17" s="147"/>
    </row>
    <row r="18" spans="1:21" ht="15.75" thickBot="1" x14ac:dyDescent="0.3">
      <c r="A18" s="78"/>
      <c r="B18" s="102">
        <v>120</v>
      </c>
      <c r="C18" s="156"/>
      <c r="D18" s="158"/>
      <c r="E18" s="156"/>
      <c r="F18" s="162"/>
      <c r="G18" s="160"/>
      <c r="H18" s="162"/>
      <c r="I18" s="184"/>
      <c r="J18" s="169"/>
      <c r="K18" s="183"/>
      <c r="L18" s="169"/>
      <c r="M18" s="183"/>
      <c r="N18" s="169"/>
      <c r="O18" s="173"/>
      <c r="P18" s="175"/>
      <c r="Q18" s="177"/>
      <c r="R18" s="175"/>
      <c r="S18" s="177"/>
      <c r="T18" s="164"/>
      <c r="U18" s="147"/>
    </row>
    <row r="19" spans="1:21" ht="15.75" thickBot="1" x14ac:dyDescent="0.3">
      <c r="A19" s="80" t="s">
        <v>5</v>
      </c>
      <c r="B19" s="104"/>
      <c r="C19" s="154" t="s">
        <v>44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65"/>
      <c r="T19" s="154"/>
      <c r="U19" s="144"/>
    </row>
    <row r="20" spans="1:21" x14ac:dyDescent="0.25">
      <c r="A20" s="81" t="s">
        <v>6</v>
      </c>
      <c r="B20" s="105">
        <v>14</v>
      </c>
      <c r="C20" s="155" t="s">
        <v>46</v>
      </c>
      <c r="D20" s="157" t="s">
        <v>46</v>
      </c>
      <c r="E20" s="155">
        <f>SUM(E$6-(365.25*$B21))</f>
        <v>38503.5</v>
      </c>
      <c r="F20" s="161" t="str">
        <f>CONCATENATE("30/08/",(SUM($C$2-$B20)))</f>
        <v>30/08/2005</v>
      </c>
      <c r="G20" s="155">
        <f>SUM(G$6-(365.25*$B21))</f>
        <v>38656.5</v>
      </c>
      <c r="H20" s="161" t="str">
        <f>CONCATENATE("30/01/",(SUM($C$2-$B20)+1))</f>
        <v>30/01/2006</v>
      </c>
      <c r="I20" s="166" t="s">
        <v>46</v>
      </c>
      <c r="J20" s="168" t="s">
        <v>46</v>
      </c>
      <c r="K20" s="182">
        <v>38505</v>
      </c>
      <c r="L20" s="168" t="str">
        <f>CONCATENATE("31/12/",SUM($I$2-$B20))</f>
        <v>31/12/2006</v>
      </c>
      <c r="M20" s="182">
        <v>38658</v>
      </c>
      <c r="N20" s="168" t="str">
        <f>CONCATENATE("31/12/",SUM($I$2-$B20))</f>
        <v>31/12/2006</v>
      </c>
      <c r="O20" s="172" t="s">
        <v>46</v>
      </c>
      <c r="P20" s="174" t="s">
        <v>46</v>
      </c>
      <c r="Q20" s="176" t="str">
        <f>CONCATENATE("01/01/",SUM($O$2-$B21))</f>
        <v>01/01/2007</v>
      </c>
      <c r="R20" s="174" t="str">
        <f>CONCATENATE("31/12/",SUM($O$2-$B20))</f>
        <v>31/12/2007</v>
      </c>
      <c r="S20" s="176" t="str">
        <f>CONCATENATE("01/01/",SUM($O$2-$B21))</f>
        <v>01/01/2007</v>
      </c>
      <c r="T20" s="163" t="str">
        <f>CONCATENATE("31/12/",SUM($O$2-$B20))</f>
        <v>31/12/2007</v>
      </c>
      <c r="U20" s="147"/>
    </row>
    <row r="21" spans="1:21" ht="15.75" thickBot="1" x14ac:dyDescent="0.3">
      <c r="A21" s="78"/>
      <c r="B21" s="102">
        <v>14</v>
      </c>
      <c r="C21" s="156" t="s">
        <v>46</v>
      </c>
      <c r="D21" s="158" t="s">
        <v>46</v>
      </c>
      <c r="E21" s="156"/>
      <c r="F21" s="162"/>
      <c r="G21" s="156"/>
      <c r="H21" s="162"/>
      <c r="I21" s="184"/>
      <c r="J21" s="169"/>
      <c r="K21" s="183"/>
      <c r="L21" s="169"/>
      <c r="M21" s="183"/>
      <c r="N21" s="169"/>
      <c r="O21" s="173"/>
      <c r="P21" s="175"/>
      <c r="Q21" s="177"/>
      <c r="R21" s="175"/>
      <c r="S21" s="177"/>
      <c r="T21" s="164"/>
      <c r="U21" s="147"/>
    </row>
    <row r="22" spans="1:21" x14ac:dyDescent="0.25">
      <c r="A22" s="81" t="s">
        <v>9</v>
      </c>
      <c r="B22" s="105">
        <v>15</v>
      </c>
      <c r="C22" s="155" t="s">
        <v>46</v>
      </c>
      <c r="D22" s="157" t="s">
        <v>46</v>
      </c>
      <c r="E22" s="155">
        <f>SUM(E$6-(365.25*$B23))</f>
        <v>38138.25</v>
      </c>
      <c r="F22" s="161" t="str">
        <f>CONCATENATE("30/08/",(SUM($C$2-$B22)))</f>
        <v>30/08/2004</v>
      </c>
      <c r="G22" s="155">
        <f>SUM(G$6-(365.25*$B23))</f>
        <v>38291.25</v>
      </c>
      <c r="H22" s="161" t="str">
        <f>CONCATENATE("30/01/",(SUM($C$2-$B22)+1))</f>
        <v>30/01/2005</v>
      </c>
      <c r="I22" s="166" t="s">
        <v>46</v>
      </c>
      <c r="J22" s="168" t="s">
        <v>46</v>
      </c>
      <c r="K22" s="182">
        <v>38140</v>
      </c>
      <c r="L22" s="168" t="str">
        <f>CONCATENATE("31/12/",SUM($I$2-$B22))</f>
        <v>31/12/2005</v>
      </c>
      <c r="M22" s="182">
        <v>38293</v>
      </c>
      <c r="N22" s="168" t="str">
        <f>CONCATENATE("31/12/",SUM($I$2-$B22))</f>
        <v>31/12/2005</v>
      </c>
      <c r="O22" s="172" t="s">
        <v>46</v>
      </c>
      <c r="P22" s="174" t="s">
        <v>46</v>
      </c>
      <c r="Q22" s="176" t="str">
        <f>CONCATENATE("01/01/",SUM($O$2-$B23))</f>
        <v>01/01/2006</v>
      </c>
      <c r="R22" s="174" t="str">
        <f>CONCATENATE("31/12/",SUM($O$2-$B22))</f>
        <v>31/12/2006</v>
      </c>
      <c r="S22" s="176" t="str">
        <f>CONCATENATE("01/01/",SUM($O$2-$B23))</f>
        <v>01/01/2006</v>
      </c>
      <c r="T22" s="163" t="str">
        <f>CONCATENATE("31/12/",SUM($O$2-$B22))</f>
        <v>31/12/2006</v>
      </c>
      <c r="U22" s="147"/>
    </row>
    <row r="23" spans="1:21" ht="15.75" thickBot="1" x14ac:dyDescent="0.3">
      <c r="A23" s="79"/>
      <c r="B23" s="103">
        <v>15</v>
      </c>
      <c r="C23" s="156" t="s">
        <v>46</v>
      </c>
      <c r="D23" s="158" t="s">
        <v>46</v>
      </c>
      <c r="E23" s="156"/>
      <c r="F23" s="162"/>
      <c r="G23" s="156"/>
      <c r="H23" s="162"/>
      <c r="I23" s="184"/>
      <c r="J23" s="169"/>
      <c r="K23" s="183"/>
      <c r="L23" s="169"/>
      <c r="M23" s="183"/>
      <c r="N23" s="169"/>
      <c r="O23" s="173"/>
      <c r="P23" s="175"/>
      <c r="Q23" s="177"/>
      <c r="R23" s="175"/>
      <c r="S23" s="177"/>
      <c r="T23" s="164"/>
      <c r="U23" s="147"/>
    </row>
    <row r="24" spans="1:21" ht="15.75" thickBot="1" x14ac:dyDescent="0.3">
      <c r="A24" s="82" t="s">
        <v>10</v>
      </c>
      <c r="B24" s="106"/>
      <c r="C24" s="154" t="s">
        <v>44</v>
      </c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65"/>
      <c r="T24" s="154"/>
      <c r="U24" s="144"/>
    </row>
    <row r="25" spans="1:21" x14ac:dyDescent="0.25">
      <c r="A25" s="81" t="s">
        <v>11</v>
      </c>
      <c r="B25" s="105">
        <v>17</v>
      </c>
      <c r="C25" s="155" t="s">
        <v>46</v>
      </c>
      <c r="D25" s="157" t="s">
        <v>46</v>
      </c>
      <c r="E25" s="155">
        <f>SUM(E$6-(365.25*$B26))</f>
        <v>37042.5</v>
      </c>
      <c r="F25" s="161" t="str">
        <f>CONCATENATE("30/08/",(SUM($C$2-$B25)))</f>
        <v>30/08/2002</v>
      </c>
      <c r="G25" s="155">
        <f>SUM(G$6-(365.25*$B26))</f>
        <v>37195.5</v>
      </c>
      <c r="H25" s="161" t="str">
        <f>CONCATENATE("30/01/",(SUM($C$2-$B25)+1))</f>
        <v>30/01/2003</v>
      </c>
      <c r="I25" s="166" t="s">
        <v>46</v>
      </c>
      <c r="J25" s="168" t="s">
        <v>46</v>
      </c>
      <c r="K25" s="182">
        <v>37044</v>
      </c>
      <c r="L25" s="168" t="str">
        <f>CONCATENATE("31/12/",SUM($I$2-$B25))</f>
        <v>31/12/2003</v>
      </c>
      <c r="M25" s="182">
        <v>37197</v>
      </c>
      <c r="N25" s="168" t="str">
        <f>CONCATENATE("31/12/",SUM($I$2-$B25))</f>
        <v>31/12/2003</v>
      </c>
      <c r="O25" s="172" t="s">
        <v>46</v>
      </c>
      <c r="P25" s="174" t="s">
        <v>46</v>
      </c>
      <c r="Q25" s="176" t="str">
        <f>CONCATENATE("01/01/",SUM($O$2-$B26))</f>
        <v>01/01/2003</v>
      </c>
      <c r="R25" s="174" t="str">
        <f>CONCATENATE("31/12/",SUM($O$2-$B25))</f>
        <v>31/12/2004</v>
      </c>
      <c r="S25" s="176" t="str">
        <f>CONCATENATE("01/01/",SUM($O$2-$B26))</f>
        <v>01/01/2003</v>
      </c>
      <c r="T25" s="163" t="str">
        <f>CONCATENATE("31/12/",SUM($O$2-$B25))</f>
        <v>31/12/2004</v>
      </c>
      <c r="U25" s="147"/>
    </row>
    <row r="26" spans="1:21" ht="15.75" thickBot="1" x14ac:dyDescent="0.3">
      <c r="A26" s="78"/>
      <c r="B26" s="102">
        <v>18</v>
      </c>
      <c r="C26" s="156" t="s">
        <v>46</v>
      </c>
      <c r="D26" s="158" t="s">
        <v>46</v>
      </c>
      <c r="E26" s="156"/>
      <c r="F26" s="162"/>
      <c r="G26" s="156"/>
      <c r="H26" s="162"/>
      <c r="I26" s="184"/>
      <c r="J26" s="169"/>
      <c r="K26" s="183"/>
      <c r="L26" s="169"/>
      <c r="M26" s="183"/>
      <c r="N26" s="169"/>
      <c r="O26" s="173"/>
      <c r="P26" s="175"/>
      <c r="Q26" s="177"/>
      <c r="R26" s="175"/>
      <c r="S26" s="177"/>
      <c r="T26" s="164"/>
      <c r="U26" s="147"/>
    </row>
    <row r="27" spans="1:21" ht="15.75" thickBot="1" x14ac:dyDescent="0.3">
      <c r="A27" s="76" t="s">
        <v>14</v>
      </c>
      <c r="B27" s="100"/>
      <c r="C27" s="154" t="s">
        <v>52</v>
      </c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65"/>
      <c r="T27" s="154"/>
      <c r="U27" s="144"/>
    </row>
    <row r="28" spans="1:21" x14ac:dyDescent="0.25">
      <c r="A28" s="77" t="s">
        <v>15</v>
      </c>
      <c r="B28" s="101">
        <v>12</v>
      </c>
      <c r="C28" s="155" t="s">
        <v>46</v>
      </c>
      <c r="D28" s="157" t="s">
        <v>46</v>
      </c>
      <c r="E28" s="155">
        <f>SUM(E$6-(365.25*$B29))</f>
        <v>38868.75</v>
      </c>
      <c r="F28" s="161" t="str">
        <f>CONCATENATE("30/08/",(SUM($C$2-$B28)))</f>
        <v>30/08/2007</v>
      </c>
      <c r="G28" s="155">
        <f>SUM(G$6-(365.25*$B29))</f>
        <v>39021.75</v>
      </c>
      <c r="H28" s="161" t="str">
        <f>CONCATENATE("30/01/",(SUM($C$2-$B28)+1))</f>
        <v>30/01/2008</v>
      </c>
      <c r="I28" s="166" t="s">
        <v>46</v>
      </c>
      <c r="J28" s="168" t="s">
        <v>46</v>
      </c>
      <c r="K28" s="182">
        <v>38870</v>
      </c>
      <c r="L28" s="168" t="str">
        <f>CONCATENATE("31/12/",SUM($I$2-$B28))</f>
        <v>31/12/2008</v>
      </c>
      <c r="M28" s="182">
        <v>39023</v>
      </c>
      <c r="N28" s="168" t="str">
        <f t="shared" ref="N28:N33" si="0">T28</f>
        <v>31/12/2009</v>
      </c>
      <c r="O28" s="172" t="s">
        <v>46</v>
      </c>
      <c r="P28" s="174" t="s">
        <v>46</v>
      </c>
      <c r="Q28" s="176" t="str">
        <f>CONCATENATE("01/01/",SUM($O$2-$B29))</f>
        <v>01/01/2008</v>
      </c>
      <c r="R28" s="174" t="str">
        <f>CONCATENATE("31/12/",SUM($O$2-$B28))</f>
        <v>31/12/2009</v>
      </c>
      <c r="S28" s="176" t="str">
        <f>CONCATENATE("01/01/",SUM($O$2-$B29))</f>
        <v>01/01/2008</v>
      </c>
      <c r="T28" s="163" t="str">
        <f>CONCATENATE("31/12/",SUM($O$2-$B28))</f>
        <v>31/12/2009</v>
      </c>
      <c r="U28" s="147"/>
    </row>
    <row r="29" spans="1:21" ht="15.75" thickBot="1" x14ac:dyDescent="0.3">
      <c r="A29" s="78"/>
      <c r="B29" s="102">
        <v>13</v>
      </c>
      <c r="C29" s="156" t="s">
        <v>46</v>
      </c>
      <c r="D29" s="158" t="s">
        <v>46</v>
      </c>
      <c r="E29" s="156"/>
      <c r="F29" s="162"/>
      <c r="G29" s="156"/>
      <c r="H29" s="162"/>
      <c r="I29" s="184"/>
      <c r="J29" s="169"/>
      <c r="K29" s="183"/>
      <c r="L29" s="169"/>
      <c r="M29" s="183"/>
      <c r="N29" s="169"/>
      <c r="O29" s="173"/>
      <c r="P29" s="175"/>
      <c r="Q29" s="177"/>
      <c r="R29" s="175"/>
      <c r="S29" s="177"/>
      <c r="T29" s="164"/>
      <c r="U29" s="147"/>
    </row>
    <row r="30" spans="1:21" x14ac:dyDescent="0.25">
      <c r="A30" s="79" t="s">
        <v>35</v>
      </c>
      <c r="B30" s="103">
        <v>13</v>
      </c>
      <c r="C30" s="155" t="s">
        <v>46</v>
      </c>
      <c r="D30" s="157" t="s">
        <v>46</v>
      </c>
      <c r="E30" s="155">
        <f>SUM(E$6-(365.25*$B31))</f>
        <v>38503.5</v>
      </c>
      <c r="F30" s="161" t="str">
        <f>CONCATENATE("30/08/",(SUM($C$2-$B30)))</f>
        <v>30/08/2006</v>
      </c>
      <c r="G30" s="155">
        <f>SUM(G$6-(365.25*$B31))</f>
        <v>38656.5</v>
      </c>
      <c r="H30" s="161" t="str">
        <f>CONCATENATE("30/01/",(SUM($C$2-$B30)+1))</f>
        <v>30/01/2007</v>
      </c>
      <c r="I30" s="166" t="s">
        <v>46</v>
      </c>
      <c r="J30" s="168" t="s">
        <v>46</v>
      </c>
      <c r="K30" s="182">
        <v>38505</v>
      </c>
      <c r="L30" s="168" t="str">
        <f>CONCATENATE("31/12/",SUM($I$2-$B30))</f>
        <v>31/12/2007</v>
      </c>
      <c r="M30" s="182">
        <v>38658</v>
      </c>
      <c r="N30" s="168" t="str">
        <f t="shared" si="0"/>
        <v>31/12/2008</v>
      </c>
      <c r="O30" s="172" t="s">
        <v>46</v>
      </c>
      <c r="P30" s="174" t="s">
        <v>46</v>
      </c>
      <c r="Q30" s="176" t="str">
        <f>CONCATENATE("01/01/",SUM($O$2-$B31))</f>
        <v>01/01/2007</v>
      </c>
      <c r="R30" s="174" t="str">
        <f>CONCATENATE("31/12/",SUM($O$2-$B30))</f>
        <v>31/12/2008</v>
      </c>
      <c r="S30" s="176" t="str">
        <f>CONCATENATE("01/01/",SUM($O$2-$B31))</f>
        <v>01/01/2007</v>
      </c>
      <c r="T30" s="163" t="str">
        <f>CONCATENATE("31/12/",SUM($O$2-$B30))</f>
        <v>31/12/2008</v>
      </c>
      <c r="U30" s="147"/>
    </row>
    <row r="31" spans="1:21" ht="15.75" thickBot="1" x14ac:dyDescent="0.3">
      <c r="A31" s="79"/>
      <c r="B31" s="103">
        <v>14</v>
      </c>
      <c r="C31" s="156" t="s">
        <v>46</v>
      </c>
      <c r="D31" s="158" t="s">
        <v>46</v>
      </c>
      <c r="E31" s="156"/>
      <c r="F31" s="162"/>
      <c r="G31" s="156"/>
      <c r="H31" s="162"/>
      <c r="I31" s="184"/>
      <c r="J31" s="169"/>
      <c r="K31" s="183"/>
      <c r="L31" s="169"/>
      <c r="M31" s="183"/>
      <c r="N31" s="169"/>
      <c r="O31" s="173"/>
      <c r="P31" s="175"/>
      <c r="Q31" s="177"/>
      <c r="R31" s="175"/>
      <c r="S31" s="177"/>
      <c r="T31" s="164"/>
      <c r="U31" s="147"/>
    </row>
    <row r="32" spans="1:21" x14ac:dyDescent="0.25">
      <c r="A32" s="77" t="s">
        <v>8</v>
      </c>
      <c r="B32" s="101">
        <v>14</v>
      </c>
      <c r="C32" s="155" t="s">
        <v>46</v>
      </c>
      <c r="D32" s="157" t="s">
        <v>46</v>
      </c>
      <c r="E32" s="161" t="str">
        <f>CONCATENATE("30/08/",(SUM($C$2-$B33)))</f>
        <v>30/08/2004</v>
      </c>
      <c r="F32" s="161" t="str">
        <f>CONCATENATE("30/08/",(SUM($C$2-$B32)))</f>
        <v>30/08/2005</v>
      </c>
      <c r="G32" s="155">
        <f>SUM(G$6-(365.25*$B33))</f>
        <v>38291.25</v>
      </c>
      <c r="H32" s="161" t="str">
        <f>CONCATENATE("30/01/",(SUM($C$2-$B32)+1))</f>
        <v>30/01/2006</v>
      </c>
      <c r="I32" s="166" t="s">
        <v>46</v>
      </c>
      <c r="J32" s="168" t="s">
        <v>46</v>
      </c>
      <c r="K32" s="182">
        <v>38140</v>
      </c>
      <c r="L32" s="168" t="str">
        <f>CONCATENATE("31/12/",SUM($I$2-$B32))</f>
        <v>31/12/2006</v>
      </c>
      <c r="M32" s="182">
        <v>38293</v>
      </c>
      <c r="N32" s="168" t="str">
        <f t="shared" si="0"/>
        <v>31/12/2007</v>
      </c>
      <c r="O32" s="172" t="s">
        <v>46</v>
      </c>
      <c r="P32" s="174" t="s">
        <v>46</v>
      </c>
      <c r="Q32" s="176" t="str">
        <f>CONCATENATE("01/01/",SUM($O$2-$B33))</f>
        <v>01/01/2006</v>
      </c>
      <c r="R32" s="174" t="str">
        <f>CONCATENATE("31/12/",SUM($O$2-$B32))</f>
        <v>31/12/2007</v>
      </c>
      <c r="S32" s="176" t="str">
        <f>CONCATENATE("01/01/",SUM($O$2-$B33))</f>
        <v>01/01/2006</v>
      </c>
      <c r="T32" s="163" t="str">
        <f>CONCATENATE("31/12/",SUM($O$2-$B32))</f>
        <v>31/12/2007</v>
      </c>
      <c r="U32" s="147"/>
    </row>
    <row r="33" spans="1:21" ht="15.75" thickBot="1" x14ac:dyDescent="0.3">
      <c r="A33" s="78"/>
      <c r="B33" s="102">
        <v>15</v>
      </c>
      <c r="C33" s="156" t="s">
        <v>46</v>
      </c>
      <c r="D33" s="158" t="s">
        <v>46</v>
      </c>
      <c r="E33" s="162"/>
      <c r="F33" s="162"/>
      <c r="G33" s="156"/>
      <c r="H33" s="162"/>
      <c r="I33" s="184"/>
      <c r="J33" s="169"/>
      <c r="K33" s="183"/>
      <c r="L33" s="169"/>
      <c r="M33" s="183"/>
      <c r="N33" s="169"/>
      <c r="O33" s="173"/>
      <c r="P33" s="175"/>
      <c r="Q33" s="177"/>
      <c r="R33" s="175"/>
      <c r="S33" s="177"/>
      <c r="T33" s="164"/>
      <c r="U33" s="147"/>
    </row>
    <row r="34" spans="1:21" ht="15.75" thickBot="1" x14ac:dyDescent="0.3">
      <c r="A34" s="76" t="s">
        <v>13</v>
      </c>
      <c r="B34" s="100"/>
      <c r="C34" s="154" t="s">
        <v>44</v>
      </c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65"/>
      <c r="T34" s="154"/>
      <c r="U34" s="144"/>
    </row>
    <row r="35" spans="1:21" x14ac:dyDescent="0.25">
      <c r="A35" s="79" t="s">
        <v>12</v>
      </c>
      <c r="B35" s="103">
        <v>19</v>
      </c>
      <c r="C35" s="155" t="s">
        <v>46</v>
      </c>
      <c r="D35" s="157" t="s">
        <v>46</v>
      </c>
      <c r="E35" s="187" t="str">
        <f>CONCATENATE("30/01/",(SUM($C$2-$B36)+1))</f>
        <v>30/01/1901</v>
      </c>
      <c r="F35" s="161" t="str">
        <f>CONCATENATE("30/08/",(SUM($C$2-$B35)))</f>
        <v>30/08/2000</v>
      </c>
      <c r="G35" s="161" t="str">
        <f>CONCATENATE("30/01/",(SUM($C$2-$B36)+1))</f>
        <v>30/01/1901</v>
      </c>
      <c r="H35" s="161" t="str">
        <f>CONCATENATE("30/01/",(SUM($C$2-$B35)+1))</f>
        <v>30/01/2001</v>
      </c>
      <c r="I35" s="166" t="s">
        <v>46</v>
      </c>
      <c r="J35" s="168" t="s">
        <v>46</v>
      </c>
      <c r="K35" s="182">
        <v>154</v>
      </c>
      <c r="L35" s="168" t="str">
        <f>CONCATENATE("31/12/",SUM($I$2-$B35))</f>
        <v>31/12/2001</v>
      </c>
      <c r="M35" s="182">
        <v>307</v>
      </c>
      <c r="N35" s="168" t="str">
        <f>CONCATENATE("31/12/",SUM($I$2-$B35))</f>
        <v>31/12/2001</v>
      </c>
      <c r="O35" s="172" t="s">
        <v>46</v>
      </c>
      <c r="P35" s="174" t="s">
        <v>46</v>
      </c>
      <c r="Q35" s="176" t="str">
        <f>CONCATENATE("01/01/",SUM($O$2-$B36))</f>
        <v>01/01/1902</v>
      </c>
      <c r="R35" s="174" t="str">
        <f>CONCATENATE("31/12/",SUM($O$2-$B35))</f>
        <v>31/12/2002</v>
      </c>
      <c r="S35" s="176" t="str">
        <f>CONCATENATE("01/01/",SUM($O$2-$B36))</f>
        <v>01/01/1902</v>
      </c>
      <c r="T35" s="163" t="str">
        <f>CONCATENATE("31/12/",SUM($O$2-$B35))</f>
        <v>31/12/2002</v>
      </c>
      <c r="U35" s="144"/>
    </row>
    <row r="36" spans="1:21" ht="15.75" thickBot="1" x14ac:dyDescent="0.3">
      <c r="A36" s="78"/>
      <c r="B36" s="103">
        <v>119</v>
      </c>
      <c r="C36" s="185" t="s">
        <v>46</v>
      </c>
      <c r="D36" s="186" t="s">
        <v>46</v>
      </c>
      <c r="E36" s="188"/>
      <c r="F36" s="162"/>
      <c r="G36" s="162"/>
      <c r="H36" s="162"/>
      <c r="I36" s="189"/>
      <c r="J36" s="190"/>
      <c r="K36" s="194"/>
      <c r="L36" s="190"/>
      <c r="M36" s="194"/>
      <c r="N36" s="190"/>
      <c r="O36" s="195" t="s">
        <v>46</v>
      </c>
      <c r="P36" s="192" t="s">
        <v>46</v>
      </c>
      <c r="Q36" s="191"/>
      <c r="R36" s="192"/>
      <c r="S36" s="191"/>
      <c r="T36" s="193"/>
      <c r="U36" s="144"/>
    </row>
  </sheetData>
  <sheetProtection sheet="1" objects="1" scenarios="1"/>
  <mergeCells count="226">
    <mergeCell ref="S35:S36"/>
    <mergeCell ref="T35:T36"/>
    <mergeCell ref="K35:K36"/>
    <mergeCell ref="L35:L36"/>
    <mergeCell ref="M35:M36"/>
    <mergeCell ref="N35:N36"/>
    <mergeCell ref="O35:O36"/>
    <mergeCell ref="P35:P36"/>
    <mergeCell ref="T32:T33"/>
    <mergeCell ref="C34:T34"/>
    <mergeCell ref="C35:C36"/>
    <mergeCell ref="D35:D36"/>
    <mergeCell ref="E35:E36"/>
    <mergeCell ref="F35:F36"/>
    <mergeCell ref="G35:G36"/>
    <mergeCell ref="H35:H36"/>
    <mergeCell ref="I35:I36"/>
    <mergeCell ref="J35:J36"/>
    <mergeCell ref="N32:N33"/>
    <mergeCell ref="O32:O33"/>
    <mergeCell ref="P32:P33"/>
    <mergeCell ref="Q32:Q33"/>
    <mergeCell ref="R32:R33"/>
    <mergeCell ref="S32:S33"/>
    <mergeCell ref="H32:H33"/>
    <mergeCell ref="I32:I33"/>
    <mergeCell ref="J32:J33"/>
    <mergeCell ref="K32:K33"/>
    <mergeCell ref="L32:L33"/>
    <mergeCell ref="M32:M33"/>
    <mergeCell ref="Q35:Q36"/>
    <mergeCell ref="R35:R36"/>
    <mergeCell ref="C32:C33"/>
    <mergeCell ref="D32:D33"/>
    <mergeCell ref="E32:E33"/>
    <mergeCell ref="F32:F33"/>
    <mergeCell ref="G32:G33"/>
    <mergeCell ref="J30:J31"/>
    <mergeCell ref="K30:K31"/>
    <mergeCell ref="L30:L31"/>
    <mergeCell ref="M30:M31"/>
    <mergeCell ref="R28:R29"/>
    <mergeCell ref="S28:S29"/>
    <mergeCell ref="T28:T29"/>
    <mergeCell ref="C30:C31"/>
    <mergeCell ref="D30:D31"/>
    <mergeCell ref="E30:E31"/>
    <mergeCell ref="F30:F31"/>
    <mergeCell ref="G30:G31"/>
    <mergeCell ref="H30:H31"/>
    <mergeCell ref="I30:I31"/>
    <mergeCell ref="L28:L29"/>
    <mergeCell ref="M28:M29"/>
    <mergeCell ref="N28:N29"/>
    <mergeCell ref="O28:O29"/>
    <mergeCell ref="P28:P29"/>
    <mergeCell ref="Q28:Q29"/>
    <mergeCell ref="P30:P31"/>
    <mergeCell ref="Q30:Q31"/>
    <mergeCell ref="R30:R31"/>
    <mergeCell ref="S30:S31"/>
    <mergeCell ref="T30:T31"/>
    <mergeCell ref="N30:N31"/>
    <mergeCell ref="O30:O31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S25:S26"/>
    <mergeCell ref="T25:T26"/>
    <mergeCell ref="I25:I26"/>
    <mergeCell ref="J25:J26"/>
    <mergeCell ref="K25:K26"/>
    <mergeCell ref="L25:L26"/>
    <mergeCell ref="M25:M26"/>
    <mergeCell ref="N25:N26"/>
    <mergeCell ref="C27:T27"/>
    <mergeCell ref="C25:C26"/>
    <mergeCell ref="D25:D26"/>
    <mergeCell ref="E25:E26"/>
    <mergeCell ref="F25:F26"/>
    <mergeCell ref="G25:G26"/>
    <mergeCell ref="H25:H26"/>
    <mergeCell ref="P22:P23"/>
    <mergeCell ref="Q22:Q23"/>
    <mergeCell ref="R22:R23"/>
    <mergeCell ref="O25:O26"/>
    <mergeCell ref="P25:P26"/>
    <mergeCell ref="Q25:Q26"/>
    <mergeCell ref="R25:R26"/>
    <mergeCell ref="S22:S23"/>
    <mergeCell ref="T22:T23"/>
    <mergeCell ref="C24:T24"/>
    <mergeCell ref="J22:J23"/>
    <mergeCell ref="K22:K23"/>
    <mergeCell ref="L22:L23"/>
    <mergeCell ref="M22:M23"/>
    <mergeCell ref="N22:N23"/>
    <mergeCell ref="O22:O23"/>
    <mergeCell ref="C22:C23"/>
    <mergeCell ref="D22:D23"/>
    <mergeCell ref="E22:E23"/>
    <mergeCell ref="F22:F23"/>
    <mergeCell ref="G22:G23"/>
    <mergeCell ref="H22:H23"/>
    <mergeCell ref="I22:I23"/>
    <mergeCell ref="L20:L21"/>
    <mergeCell ref="M20:M21"/>
    <mergeCell ref="C19:T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R20:R21"/>
    <mergeCell ref="S20:S21"/>
    <mergeCell ref="T20:T21"/>
    <mergeCell ref="N20:N21"/>
    <mergeCell ref="O20:O21"/>
    <mergeCell ref="P20:P21"/>
    <mergeCell ref="Q20:Q21"/>
    <mergeCell ref="R17:R18"/>
    <mergeCell ref="S17:S18"/>
    <mergeCell ref="T17:T18"/>
    <mergeCell ref="I17:I18"/>
    <mergeCell ref="J17:J18"/>
    <mergeCell ref="K17:K18"/>
    <mergeCell ref="L17:L18"/>
    <mergeCell ref="M17:M18"/>
    <mergeCell ref="N17:N18"/>
    <mergeCell ref="C17:C18"/>
    <mergeCell ref="D17:D18"/>
    <mergeCell ref="E17:E18"/>
    <mergeCell ref="F17:F18"/>
    <mergeCell ref="G17:G18"/>
    <mergeCell ref="H17:H18"/>
    <mergeCell ref="O15:O16"/>
    <mergeCell ref="P15:P16"/>
    <mergeCell ref="Q15:Q16"/>
    <mergeCell ref="C15:C16"/>
    <mergeCell ref="D15:D16"/>
    <mergeCell ref="E15:E16"/>
    <mergeCell ref="F15:F16"/>
    <mergeCell ref="G15:G16"/>
    <mergeCell ref="H15:H16"/>
    <mergeCell ref="O17:O18"/>
    <mergeCell ref="P17:P18"/>
    <mergeCell ref="Q17:Q18"/>
    <mergeCell ref="R15:R16"/>
    <mergeCell ref="S15:S16"/>
    <mergeCell ref="T15:T16"/>
    <mergeCell ref="I15:I16"/>
    <mergeCell ref="J15:J16"/>
    <mergeCell ref="K15:K16"/>
    <mergeCell ref="L15:L16"/>
    <mergeCell ref="M15:M16"/>
    <mergeCell ref="N15:N16"/>
    <mergeCell ref="O13:O14"/>
    <mergeCell ref="P13:P14"/>
    <mergeCell ref="Q13:Q14"/>
    <mergeCell ref="R13:R14"/>
    <mergeCell ref="S13:S14"/>
    <mergeCell ref="T13:T14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K11:K12"/>
    <mergeCell ref="L11:L12"/>
    <mergeCell ref="M11:M12"/>
    <mergeCell ref="C10:T10"/>
    <mergeCell ref="C11:C12"/>
    <mergeCell ref="D11:D12"/>
    <mergeCell ref="E11:E12"/>
    <mergeCell ref="F11:F12"/>
    <mergeCell ref="G11:G12"/>
    <mergeCell ref="H11:H12"/>
    <mergeCell ref="I11:I12"/>
    <mergeCell ref="J11:J12"/>
    <mergeCell ref="Q11:Q12"/>
    <mergeCell ref="R11:R12"/>
    <mergeCell ref="S11:S12"/>
    <mergeCell ref="T11:T12"/>
    <mergeCell ref="N11:N12"/>
    <mergeCell ref="O11:O12"/>
    <mergeCell ref="P11:P12"/>
    <mergeCell ref="C2:H3"/>
    <mergeCell ref="I2:N2"/>
    <mergeCell ref="O2:T3"/>
    <mergeCell ref="K3:L3"/>
    <mergeCell ref="C7:T7"/>
    <mergeCell ref="C8:C9"/>
    <mergeCell ref="D8:D9"/>
    <mergeCell ref="E8:E9"/>
    <mergeCell ref="F8:F9"/>
    <mergeCell ref="G8:G9"/>
    <mergeCell ref="T8:T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</mergeCells>
  <conditionalFormatting sqref="R5 U5:Y6">
    <cfRule type="containsText" dxfId="78" priority="17" operator="containsText" text="Yes">
      <formula>NOT(ISERROR(SEARCH("Yes",#REF!)))</formula>
    </cfRule>
  </conditionalFormatting>
  <conditionalFormatting sqref="T5">
    <cfRule type="containsText" dxfId="77" priority="16" operator="containsText" text="Yes">
      <formula>NOT(ISERROR(SEARCH("Yes",#REF!)))</formula>
    </cfRule>
  </conditionalFormatting>
  <conditionalFormatting sqref="P5">
    <cfRule type="containsText" dxfId="76" priority="15" operator="containsText" text="Yes">
      <formula>NOT(ISERROR(SEARCH("Yes",#REF!)))</formula>
    </cfRule>
  </conditionalFormatting>
  <conditionalFormatting sqref="L5">
    <cfRule type="containsText" dxfId="75" priority="14" operator="containsText" text="Yes">
      <formula>NOT(ISERROR(SEARCH("Yes",#REF!)))</formula>
    </cfRule>
  </conditionalFormatting>
  <conditionalFormatting sqref="N5">
    <cfRule type="containsText" dxfId="74" priority="13" operator="containsText" text="Yes">
      <formula>NOT(ISERROR(SEARCH("Yes",#REF!)))</formula>
    </cfRule>
  </conditionalFormatting>
  <conditionalFormatting sqref="J5">
    <cfRule type="containsText" dxfId="73" priority="12" operator="containsText" text="Yes">
      <formula>NOT(ISERROR(SEARCH("Yes",#REF!)))</formula>
    </cfRule>
  </conditionalFormatting>
  <conditionalFormatting sqref="F5">
    <cfRule type="containsText" dxfId="72" priority="11" operator="containsText" text="Yes">
      <formula>NOT(ISERROR(SEARCH("Yes",#REF!)))</formula>
    </cfRule>
  </conditionalFormatting>
  <conditionalFormatting sqref="H5">
    <cfRule type="containsText" dxfId="71" priority="10" operator="containsText" text="Yes">
      <formula>NOT(ISERROR(SEARCH("Yes",#REF!)))</formula>
    </cfRule>
  </conditionalFormatting>
  <conditionalFormatting sqref="D5">
    <cfRule type="containsText" dxfId="70" priority="9" operator="containsText" text="Yes">
      <formula>NOT(ISERROR(SEARCH("Yes",#REF!)))</formula>
    </cfRule>
  </conditionalFormatting>
  <conditionalFormatting sqref="F6">
    <cfRule type="containsText" dxfId="69" priority="8" operator="containsText" text="Yes">
      <formula>NOT(ISERROR(SEARCH("Yes",#REF!)))</formula>
    </cfRule>
  </conditionalFormatting>
  <conditionalFormatting sqref="H6">
    <cfRule type="containsText" dxfId="68" priority="7" operator="containsText" text="Yes">
      <formula>NOT(ISERROR(SEARCH("Yes",#REF!)))</formula>
    </cfRule>
  </conditionalFormatting>
  <conditionalFormatting sqref="D6">
    <cfRule type="containsText" dxfId="67" priority="6" operator="containsText" text="Yes">
      <formula>NOT(ISERROR(SEARCH("Yes",#REF!)))</formula>
    </cfRule>
  </conditionalFormatting>
  <conditionalFormatting sqref="L6">
    <cfRule type="containsText" dxfId="66" priority="5" operator="containsText" text="Yes">
      <formula>NOT(ISERROR(SEARCH("Yes",#REF!)))</formula>
    </cfRule>
  </conditionalFormatting>
  <conditionalFormatting sqref="R6">
    <cfRule type="containsText" dxfId="65" priority="4" operator="containsText" text="Yes">
      <formula>NOT(ISERROR(SEARCH("Yes",#REF!)))</formula>
    </cfRule>
  </conditionalFormatting>
  <conditionalFormatting sqref="T6">
    <cfRule type="containsText" dxfId="64" priority="3" operator="containsText" text="Yes">
      <formula>NOT(ISERROR(SEARCH("Yes",#REF!)))</formula>
    </cfRule>
  </conditionalFormatting>
  <conditionalFormatting sqref="P6">
    <cfRule type="containsText" dxfId="63" priority="2" operator="containsText" text="Yes">
      <formula>NOT(ISERROR(SEARCH("Yes",#REF!)))</formula>
    </cfRule>
  </conditionalFormatting>
  <conditionalFormatting sqref="J6">
    <cfRule type="containsText" dxfId="62" priority="1" operator="containsText" text="Yes">
      <formula>NOT(ISERROR(SEARCH("Yes",#REF!)))</formula>
    </cfRule>
  </conditionalFormatting>
  <pageMargins left="0.7" right="0.7" top="0.75" bottom="0.75" header="0.3" footer="0.3"/>
  <pageSetup paperSize="9" orientation="portrait" r:id="rId1"/>
  <ignoredErrors>
    <ignoredError sqref="C10:T10 C8:M8 O8:S8 C12:I12 C11:I11 O11:S11 C9:M9 O9:T9 C19:T19 C13:I18 O13:T18 M12:T12 M11 M13:M18 K12 K11 K13:K18 C24:T24 C20:K23 O20:T23 M20:M23 C27:T27 C25:K26 M25:M26 O25:T26 C34:T34 C28:K33 O28:T33 M28:M33 C35:K36 M35:M36 O35:T3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4"/>
  <sheetViews>
    <sheetView tabSelected="1" zoomScale="80" zoomScaleNormal="80" workbookViewId="0">
      <pane xSplit="8" ySplit="16" topLeftCell="I17" activePane="bottomRight" state="frozen"/>
      <selection pane="topRight" activeCell="I1" sqref="I1"/>
      <selection pane="bottomLeft" activeCell="A17" sqref="A17"/>
      <selection pane="bottomRight" activeCell="AL10" sqref="AL10"/>
    </sheetView>
  </sheetViews>
  <sheetFormatPr defaultColWidth="14.7109375" defaultRowHeight="15" x14ac:dyDescent="0.25"/>
  <cols>
    <col min="1" max="2" width="2.42578125" style="2" customWidth="1"/>
    <col min="3" max="3" width="21.42578125" style="2" customWidth="1"/>
    <col min="4" max="7" width="6.7109375" style="6" hidden="1" customWidth="1"/>
    <col min="8" max="8" width="1.7109375" style="4" customWidth="1"/>
    <col min="9" max="16" width="6.7109375" style="6" customWidth="1"/>
    <col min="17" max="17" width="1.7109375" style="4" customWidth="1"/>
    <col min="18" max="25" width="6.7109375" style="6" customWidth="1"/>
    <col min="26" max="26" width="1.7109375" style="4" customWidth="1"/>
    <col min="27" max="34" width="6.7109375" style="6" customWidth="1"/>
    <col min="35" max="35" width="2.42578125" style="6" customWidth="1"/>
    <col min="36" max="42" width="14.7109375" style="6"/>
    <col min="43" max="16384" width="14.7109375" style="2"/>
  </cols>
  <sheetData>
    <row r="1" spans="1:42" ht="51" customHeight="1" x14ac:dyDescent="0.25">
      <c r="A1" s="6"/>
      <c r="B1" s="6"/>
      <c r="C1" s="6"/>
      <c r="H1" s="71"/>
      <c r="Q1" s="71"/>
      <c r="Z1" s="71"/>
      <c r="AH1" s="84" t="s">
        <v>45</v>
      </c>
    </row>
    <row r="2" spans="1:42" ht="7.5" customHeight="1" thickBot="1" x14ac:dyDescent="0.3">
      <c r="A2" s="6"/>
      <c r="B2" s="6"/>
      <c r="C2" s="6"/>
      <c r="AH2" s="83"/>
    </row>
    <row r="3" spans="1:42" ht="9" customHeight="1" thickBot="1" x14ac:dyDescent="0.3">
      <c r="A3" s="6"/>
      <c r="B3" s="6"/>
      <c r="C3" s="6"/>
      <c r="K3" s="16"/>
      <c r="L3" s="17"/>
      <c r="M3" s="17"/>
      <c r="N3" s="17"/>
      <c r="O3" s="17"/>
      <c r="P3" s="17"/>
      <c r="Q3" s="17"/>
      <c r="R3" s="43"/>
      <c r="S3" s="43"/>
      <c r="T3" s="43"/>
      <c r="U3" s="43"/>
      <c r="V3" s="43"/>
      <c r="W3" s="43"/>
      <c r="X3" s="43"/>
      <c r="Y3" s="43"/>
      <c r="Z3" s="44"/>
      <c r="AA3" s="40"/>
      <c r="AB3" s="219" t="s">
        <v>36</v>
      </c>
      <c r="AC3" s="219"/>
      <c r="AD3" s="219"/>
      <c r="AE3" s="219"/>
      <c r="AF3" s="219"/>
      <c r="AG3" s="219"/>
      <c r="AH3" s="219"/>
      <c r="AI3" s="219"/>
    </row>
    <row r="4" spans="1:42" ht="15.75" customHeight="1" x14ac:dyDescent="0.25">
      <c r="A4" s="6"/>
      <c r="B4" s="6"/>
      <c r="C4" s="223" t="s">
        <v>21</v>
      </c>
      <c r="G4" s="6" t="s">
        <v>48</v>
      </c>
      <c r="I4" s="36" t="s">
        <v>20</v>
      </c>
      <c r="J4" s="36"/>
      <c r="K4" s="45"/>
      <c r="L4" s="33"/>
      <c r="M4" s="38"/>
      <c r="N4" s="33" t="s">
        <v>25</v>
      </c>
      <c r="O4" s="33"/>
      <c r="P4" s="33" t="s">
        <v>22</v>
      </c>
      <c r="R4" s="204" t="str">
        <f>IF(T4&gt;24,"Yes","No")</f>
        <v>No</v>
      </c>
      <c r="S4" s="204"/>
      <c r="T4" s="232">
        <f>ROUNDDOWN((SUM($U$7-$C$7)/365.25),0)</f>
        <v>11</v>
      </c>
      <c r="U4" s="227" t="s">
        <v>27</v>
      </c>
      <c r="V4" s="228"/>
      <c r="W4" s="228"/>
      <c r="X4" s="228"/>
      <c r="Y4" s="229"/>
      <c r="Z4" s="46"/>
      <c r="AA4" s="40"/>
      <c r="AB4" s="219"/>
      <c r="AC4" s="219"/>
      <c r="AD4" s="219"/>
      <c r="AE4" s="219"/>
      <c r="AF4" s="219"/>
      <c r="AG4" s="219"/>
      <c r="AH4" s="219"/>
      <c r="AI4" s="219"/>
    </row>
    <row r="5" spans="1:42" ht="15.75" customHeight="1" x14ac:dyDescent="0.25">
      <c r="A5" s="6"/>
      <c r="B5" s="6"/>
      <c r="C5" s="223"/>
      <c r="I5" s="36"/>
      <c r="J5" s="36"/>
      <c r="K5" s="45"/>
      <c r="L5" s="36"/>
      <c r="M5" s="33"/>
      <c r="N5" s="33" t="s">
        <v>26</v>
      </c>
      <c r="O5" s="33"/>
      <c r="P5" s="33" t="s">
        <v>23</v>
      </c>
      <c r="R5" s="204" t="str">
        <f>IF(T4&gt;20,"Yes","No")</f>
        <v>No</v>
      </c>
      <c r="S5" s="204"/>
      <c r="T5" s="232"/>
      <c r="U5" s="230"/>
      <c r="V5" s="223"/>
      <c r="W5" s="223"/>
      <c r="X5" s="223"/>
      <c r="Y5" s="231"/>
      <c r="Z5" s="46"/>
      <c r="AA5" s="40"/>
      <c r="AB5" s="219"/>
      <c r="AC5" s="219"/>
      <c r="AD5" s="219"/>
      <c r="AE5" s="219"/>
      <c r="AF5" s="219"/>
      <c r="AG5" s="219"/>
      <c r="AH5" s="219"/>
      <c r="AI5" s="219"/>
    </row>
    <row r="6" spans="1:42" ht="15.75" customHeight="1" x14ac:dyDescent="0.25">
      <c r="A6" s="6"/>
      <c r="B6" s="6"/>
      <c r="C6" s="223"/>
      <c r="I6" s="36"/>
      <c r="J6" s="36"/>
      <c r="K6" s="45"/>
      <c r="L6" s="36"/>
      <c r="M6" s="33"/>
      <c r="N6" s="33" t="s">
        <v>28</v>
      </c>
      <c r="O6" s="33"/>
      <c r="P6" s="33" t="s">
        <v>31</v>
      </c>
      <c r="R6" s="204" t="str">
        <f>IF(T4=19,"Yes",IF(T4=20,"Yes","No"))</f>
        <v>No</v>
      </c>
      <c r="S6" s="204"/>
      <c r="T6" s="232"/>
      <c r="U6" s="230"/>
      <c r="V6" s="223"/>
      <c r="W6" s="223"/>
      <c r="X6" s="223"/>
      <c r="Y6" s="231"/>
      <c r="Z6" s="47"/>
      <c r="AA6" s="35"/>
      <c r="AB6" s="63" t="s">
        <v>32</v>
      </c>
      <c r="AC6" s="65"/>
      <c r="AD6" s="66"/>
      <c r="AE6" s="66"/>
      <c r="AF6" s="66"/>
      <c r="AG6" s="66"/>
      <c r="AH6" s="66"/>
      <c r="AI6" s="67"/>
      <c r="AJ6" s="69"/>
    </row>
    <row r="7" spans="1:42" ht="16.5" customHeight="1" thickBot="1" x14ac:dyDescent="0.3">
      <c r="A7" s="6"/>
      <c r="B7" s="6"/>
      <c r="C7" s="253">
        <v>39600</v>
      </c>
      <c r="I7" s="36"/>
      <c r="J7" s="36"/>
      <c r="K7" s="45"/>
      <c r="L7" s="36"/>
      <c r="M7" s="37"/>
      <c r="N7" s="33" t="s">
        <v>29</v>
      </c>
      <c r="O7" s="33"/>
      <c r="P7" s="33" t="s">
        <v>24</v>
      </c>
      <c r="R7" s="204" t="str">
        <f>IF(T4=16,"Yes",IF(T4=17,"Yes","No"))</f>
        <v>No</v>
      </c>
      <c r="S7" s="204"/>
      <c r="T7" s="232"/>
      <c r="U7" s="250">
        <v>43662</v>
      </c>
      <c r="V7" s="251"/>
      <c r="W7" s="251"/>
      <c r="X7" s="251"/>
      <c r="Y7" s="252"/>
      <c r="Z7" s="48"/>
      <c r="AA7" s="41"/>
      <c r="AB7" s="63" t="s">
        <v>33</v>
      </c>
      <c r="AC7" s="68"/>
      <c r="AD7" s="68"/>
      <c r="AE7" s="68"/>
      <c r="AF7" s="68"/>
      <c r="AG7" s="68"/>
      <c r="AH7" s="68"/>
      <c r="AI7" s="64"/>
    </row>
    <row r="8" spans="1:42" ht="10.5" customHeight="1" thickBot="1" x14ac:dyDescent="0.3">
      <c r="A8" s="6"/>
      <c r="B8" s="6"/>
      <c r="C8" s="31"/>
      <c r="I8" s="36"/>
      <c r="J8" s="36"/>
      <c r="K8" s="72" t="s">
        <v>30</v>
      </c>
      <c r="L8" s="39"/>
      <c r="M8" s="49"/>
      <c r="N8" s="50"/>
      <c r="O8" s="49"/>
      <c r="P8" s="39"/>
      <c r="Q8" s="29"/>
      <c r="R8" s="51"/>
      <c r="S8" s="42"/>
      <c r="T8" s="34"/>
      <c r="U8" s="42"/>
      <c r="V8" s="42"/>
      <c r="W8" s="42"/>
      <c r="X8" s="42"/>
      <c r="Y8" s="42"/>
      <c r="Z8" s="52"/>
      <c r="AA8" s="40"/>
      <c r="AB8" s="70" t="s">
        <v>34</v>
      </c>
      <c r="AC8" s="40"/>
      <c r="AD8" s="40"/>
      <c r="AE8" s="40"/>
      <c r="AF8" s="40"/>
      <c r="AG8" s="40"/>
      <c r="AH8" s="40"/>
      <c r="AI8" s="40"/>
    </row>
    <row r="9" spans="1:42" ht="7.5" customHeight="1" thickBot="1" x14ac:dyDescent="0.3">
      <c r="A9" s="6"/>
      <c r="B9" s="6"/>
      <c r="C9" s="6"/>
      <c r="R9" s="32"/>
      <c r="S9" s="32"/>
      <c r="T9" s="32"/>
      <c r="U9" s="32"/>
      <c r="V9" s="32"/>
      <c r="W9" s="32"/>
      <c r="X9" s="32"/>
      <c r="Y9" s="32"/>
      <c r="Z9" s="40"/>
      <c r="AA9" s="32"/>
      <c r="AB9" s="32"/>
      <c r="AC9" s="32"/>
      <c r="AD9" s="32"/>
      <c r="AE9" s="32"/>
      <c r="AF9" s="32"/>
      <c r="AG9" s="32"/>
      <c r="AH9" s="32"/>
      <c r="AI9" s="32"/>
    </row>
    <row r="10" spans="1:42" ht="6" customHeight="1" x14ac:dyDescent="0.25">
      <c r="A10" s="6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/>
    </row>
    <row r="11" spans="1:42" ht="15" customHeight="1" x14ac:dyDescent="0.25">
      <c r="A11" s="6"/>
      <c r="B11" s="19"/>
      <c r="C11" s="224" t="s">
        <v>19</v>
      </c>
      <c r="D11" s="118"/>
      <c r="E11" s="118"/>
      <c r="F11" s="118"/>
      <c r="G11" s="118"/>
      <c r="I11" s="249">
        <v>2019</v>
      </c>
      <c r="J11" s="249"/>
      <c r="K11" s="249"/>
      <c r="L11" s="249"/>
      <c r="M11" s="249"/>
      <c r="N11" s="249"/>
      <c r="O11" s="249"/>
      <c r="P11" s="249"/>
      <c r="Q11" s="8"/>
      <c r="R11" s="248">
        <v>2020</v>
      </c>
      <c r="S11" s="248"/>
      <c r="T11" s="248"/>
      <c r="U11" s="248"/>
      <c r="V11" s="248"/>
      <c r="W11" s="248"/>
      <c r="X11" s="248"/>
      <c r="Y11" s="248"/>
      <c r="Z11" s="8"/>
      <c r="AA11" s="247">
        <v>2021</v>
      </c>
      <c r="AB11" s="247"/>
      <c r="AC11" s="247"/>
      <c r="AD11" s="247"/>
      <c r="AE11" s="247"/>
      <c r="AF11" s="247"/>
      <c r="AG11" s="247"/>
      <c r="AH11" s="247"/>
      <c r="AI11" s="20"/>
    </row>
    <row r="12" spans="1:42" ht="15" customHeight="1" x14ac:dyDescent="0.25">
      <c r="A12" s="6"/>
      <c r="B12" s="19"/>
      <c r="C12" s="224"/>
      <c r="D12" s="118"/>
      <c r="E12" s="118"/>
      <c r="F12" s="118"/>
      <c r="G12" s="118"/>
      <c r="I12" s="249"/>
      <c r="J12" s="249"/>
      <c r="K12" s="249"/>
      <c r="L12" s="249"/>
      <c r="M12" s="249"/>
      <c r="N12" s="249"/>
      <c r="O12" s="249"/>
      <c r="P12" s="249"/>
      <c r="R12" s="128"/>
      <c r="S12" s="128"/>
      <c r="T12" s="128"/>
      <c r="U12" s="129" t="s">
        <v>49</v>
      </c>
      <c r="V12" s="128"/>
      <c r="W12" s="128"/>
      <c r="X12" s="128"/>
      <c r="Y12" s="128"/>
      <c r="AA12" s="222" t="s">
        <v>50</v>
      </c>
      <c r="AB12" s="222"/>
      <c r="AC12" s="222"/>
      <c r="AD12" s="222"/>
      <c r="AE12" s="222"/>
      <c r="AF12" s="222"/>
      <c r="AG12" s="222"/>
      <c r="AH12" s="222"/>
      <c r="AI12" s="20"/>
    </row>
    <row r="13" spans="1:42" s="7" customFormat="1" ht="7.5" customHeight="1" x14ac:dyDescent="0.25">
      <c r="A13" s="9"/>
      <c r="B13" s="15"/>
      <c r="C13" s="224"/>
      <c r="D13" s="8"/>
      <c r="E13" s="8"/>
      <c r="F13" s="8"/>
      <c r="G13" s="8"/>
      <c r="H13" s="8"/>
      <c r="I13" s="249"/>
      <c r="J13" s="249"/>
      <c r="K13" s="249"/>
      <c r="L13" s="249"/>
      <c r="M13" s="249"/>
      <c r="N13" s="249"/>
      <c r="O13" s="249"/>
      <c r="P13" s="249"/>
      <c r="Q13" s="8"/>
      <c r="R13" s="128"/>
      <c r="S13" s="128"/>
      <c r="T13" s="128"/>
      <c r="U13" s="128"/>
      <c r="V13" s="128"/>
      <c r="W13" s="128"/>
      <c r="X13" s="128"/>
      <c r="Y13" s="128"/>
      <c r="Z13" s="8"/>
      <c r="AA13" s="134"/>
      <c r="AB13" s="134"/>
      <c r="AC13" s="134"/>
      <c r="AD13" s="134"/>
      <c r="AE13" s="134"/>
      <c r="AF13" s="134"/>
      <c r="AG13" s="134"/>
      <c r="AH13" s="134"/>
      <c r="AI13" s="13"/>
      <c r="AJ13" s="9"/>
      <c r="AK13" s="9"/>
      <c r="AL13" s="9"/>
      <c r="AM13" s="9"/>
      <c r="AN13" s="9"/>
      <c r="AO13" s="9"/>
      <c r="AP13" s="9"/>
    </row>
    <row r="14" spans="1:42" s="25" customFormat="1" ht="36" customHeight="1" x14ac:dyDescent="0.25">
      <c r="A14" s="21"/>
      <c r="B14" s="22"/>
      <c r="C14" s="14" t="s">
        <v>17</v>
      </c>
      <c r="D14" s="23"/>
      <c r="E14" s="23"/>
      <c r="F14" s="23"/>
      <c r="G14" s="23"/>
      <c r="H14" s="23"/>
      <c r="I14" s="199" t="s">
        <v>16</v>
      </c>
      <c r="J14" s="199"/>
      <c r="K14" s="23"/>
      <c r="L14" s="199" t="s">
        <v>1</v>
      </c>
      <c r="M14" s="199"/>
      <c r="N14" s="23"/>
      <c r="O14" s="199" t="s">
        <v>3</v>
      </c>
      <c r="P14" s="199"/>
      <c r="Q14" s="23"/>
      <c r="R14" s="199" t="s">
        <v>16</v>
      </c>
      <c r="S14" s="199"/>
      <c r="T14" s="23"/>
      <c r="U14" s="199" t="s">
        <v>1</v>
      </c>
      <c r="V14" s="199"/>
      <c r="W14" s="23"/>
      <c r="X14" s="199" t="s">
        <v>3</v>
      </c>
      <c r="Y14" s="199"/>
      <c r="Z14" s="23"/>
      <c r="AA14" s="199" t="s">
        <v>16</v>
      </c>
      <c r="AB14" s="199"/>
      <c r="AC14" s="23"/>
      <c r="AD14" s="199" t="s">
        <v>1</v>
      </c>
      <c r="AE14" s="199"/>
      <c r="AF14" s="23"/>
      <c r="AG14" s="199" t="s">
        <v>3</v>
      </c>
      <c r="AH14" s="199"/>
      <c r="AI14" s="24"/>
      <c r="AJ14" s="21"/>
      <c r="AK14" s="21"/>
      <c r="AL14" s="21"/>
      <c r="AM14" s="21"/>
      <c r="AN14" s="21"/>
      <c r="AO14" s="21"/>
      <c r="AP14" s="21"/>
    </row>
    <row r="15" spans="1:42" ht="15" hidden="1" customHeight="1" x14ac:dyDescent="0.25">
      <c r="A15" s="6"/>
      <c r="B15" s="19"/>
      <c r="C15" s="53" t="s">
        <v>4</v>
      </c>
      <c r="D15" s="53"/>
      <c r="E15" s="53"/>
      <c r="F15" s="53"/>
      <c r="G15" s="53"/>
      <c r="H15" s="54"/>
      <c r="I15" s="132" t="str">
        <f>CONCATENATE("01/03/",$I$11)</f>
        <v>01/03/2019</v>
      </c>
      <c r="J15" s="132" t="str">
        <f>CONCATENATE("31/05/",$I$11)</f>
        <v>31/05/2019</v>
      </c>
      <c r="K15" s="133"/>
      <c r="L15" s="132" t="str">
        <f>CONCATENATE("01/06/",$I$11)</f>
        <v>01/06/2019</v>
      </c>
      <c r="M15" s="132" t="str">
        <f>CONCATENATE("31/08/",$I$11)</f>
        <v>31/08/2019</v>
      </c>
      <c r="N15" s="133"/>
      <c r="O15" s="132" t="str">
        <f>CONCATENATE("01/11/",$I$11)</f>
        <v>01/11/2019</v>
      </c>
      <c r="P15" s="132" t="str">
        <f>CONCATENATE("31/01/",SUM($I$11,1))</f>
        <v>31/01/2020</v>
      </c>
      <c r="Q15" s="133"/>
      <c r="R15" s="132" t="str">
        <f>CONCATENATE("01/03/",$R$11)</f>
        <v>01/03/2020</v>
      </c>
      <c r="S15" s="132" t="str">
        <f>CONCATENATE("31/05/",$R$11)</f>
        <v>31/05/2020</v>
      </c>
      <c r="T15" s="133"/>
      <c r="U15" s="132" t="str">
        <f>CONCATENATE("01/06/",$R$11)</f>
        <v>01/06/2020</v>
      </c>
      <c r="V15" s="132" t="str">
        <f>CONCATENATE("31/08/",$R$11)</f>
        <v>31/08/2020</v>
      </c>
      <c r="W15" s="133"/>
      <c r="X15" s="132" t="str">
        <f>CONCATENATE("01/11/",$R$11)</f>
        <v>01/11/2020</v>
      </c>
      <c r="Y15" s="132">
        <v>44196</v>
      </c>
      <c r="Z15" s="133"/>
      <c r="AA15" s="132"/>
      <c r="AB15" s="132"/>
      <c r="AC15" s="133"/>
      <c r="AD15" s="132"/>
      <c r="AE15" s="132"/>
      <c r="AF15" s="133"/>
      <c r="AG15" s="132"/>
      <c r="AH15" s="132"/>
      <c r="AI15" s="20"/>
    </row>
    <row r="16" spans="1:42" ht="15" hidden="1" customHeight="1" x14ac:dyDescent="0.25">
      <c r="A16" s="6"/>
      <c r="B16" s="19"/>
      <c r="C16" s="53"/>
      <c r="D16" s="53"/>
      <c r="E16" s="53"/>
      <c r="F16" s="53"/>
      <c r="G16" s="53"/>
      <c r="H16" s="54"/>
      <c r="I16" s="135">
        <f>ROUNDDOWN((SUM(I$15-$C$7,)/365.25),0)</f>
        <v>10</v>
      </c>
      <c r="J16" s="135">
        <f>ROUNDDOWN((SUM(J$15-$C$7)/365.25),0)</f>
        <v>10</v>
      </c>
      <c r="K16" s="135"/>
      <c r="L16" s="135">
        <f>ROUNDDOWN((SUM(L$15-$C$7)/365.25),0)</f>
        <v>10</v>
      </c>
      <c r="M16" s="135">
        <f>ROUNDDOWN((SUM(M$15-$C$7)/365.25),0)</f>
        <v>11</v>
      </c>
      <c r="N16" s="135"/>
      <c r="O16" s="135">
        <f>ROUNDDOWN((SUM(O$15-$C$7)/365.25),0)</f>
        <v>11</v>
      </c>
      <c r="P16" s="135">
        <f>ROUNDDOWN((SUM(P$15-$C$7)/365.25),0)</f>
        <v>11</v>
      </c>
      <c r="Q16" s="133"/>
      <c r="R16" s="135">
        <f>ROUNDDOWN((SUM(R$15-$C$7,)/365.25),0)</f>
        <v>11</v>
      </c>
      <c r="S16" s="135">
        <f>ROUNDDOWN((SUM(S$15-$C$7)/365.25),0)</f>
        <v>11</v>
      </c>
      <c r="T16" s="135"/>
      <c r="U16" s="135">
        <f>ROUNDDOWN((SUM(U$15-$C$7)/365.25),0)</f>
        <v>12</v>
      </c>
      <c r="V16" s="135">
        <f>ROUNDDOWN((SUM(V$15-$C$7)/365.25),0)</f>
        <v>12</v>
      </c>
      <c r="W16" s="135"/>
      <c r="X16" s="135">
        <f>ROUNDDOWN((SUM(X$15-$C$7)/365.25),0)</f>
        <v>12</v>
      </c>
      <c r="Y16" s="135">
        <f>ROUNDDOWN((SUM(Y$15-$C$7)/365.25),0)</f>
        <v>12</v>
      </c>
      <c r="Z16" s="133"/>
      <c r="AA16" s="135"/>
      <c r="AB16" s="135"/>
      <c r="AC16" s="135"/>
      <c r="AD16" s="135"/>
      <c r="AE16" s="135"/>
      <c r="AF16" s="135"/>
      <c r="AG16" s="135"/>
      <c r="AH16" s="135"/>
      <c r="AI16" s="20"/>
    </row>
    <row r="17" spans="1:42" s="61" customFormat="1" ht="15" hidden="1" customHeight="1" x14ac:dyDescent="0.15">
      <c r="A17" s="56"/>
      <c r="B17" s="57"/>
      <c r="C17" s="58"/>
      <c r="D17" s="58"/>
      <c r="E17" s="58"/>
      <c r="F17" s="58"/>
      <c r="G17" s="58"/>
      <c r="H17" s="58"/>
      <c r="I17" s="130"/>
      <c r="J17" s="130"/>
      <c r="K17" s="131"/>
      <c r="L17" s="130"/>
      <c r="M17" s="130"/>
      <c r="N17" s="131"/>
      <c r="O17" s="130"/>
      <c r="P17" s="130"/>
      <c r="Q17" s="131"/>
      <c r="R17" s="130"/>
      <c r="S17" s="130" t="str">
        <f>CONCATENATE("31/12/",$R$11)</f>
        <v>31/12/2020</v>
      </c>
      <c r="T17" s="131"/>
      <c r="U17" s="130"/>
      <c r="V17" s="130" t="str">
        <f>CONCATENATE("31/12/",$R$11)</f>
        <v>31/12/2020</v>
      </c>
      <c r="W17" s="131"/>
      <c r="X17" s="130"/>
      <c r="Y17" s="130" t="str">
        <f>CONCATENATE("31/12/",$R$11)</f>
        <v>31/12/2020</v>
      </c>
      <c r="Z17" s="131"/>
      <c r="AA17" s="130"/>
      <c r="AB17" s="130" t="str">
        <f>CONCATENATE("31/12/",$AA$11)</f>
        <v>31/12/2021</v>
      </c>
      <c r="AC17" s="131"/>
      <c r="AD17" s="130"/>
      <c r="AE17" s="130" t="str">
        <f>CONCATENATE("31/12/",$AA$11)</f>
        <v>31/12/2021</v>
      </c>
      <c r="AF17" s="131"/>
      <c r="AG17" s="130"/>
      <c r="AH17" s="130" t="str">
        <f>CONCATENATE("31/12/",$AA$11)</f>
        <v>31/12/2021</v>
      </c>
      <c r="AI17" s="60"/>
      <c r="AJ17" s="56"/>
      <c r="AK17" s="56"/>
      <c r="AL17" s="56"/>
      <c r="AM17" s="56"/>
      <c r="AN17" s="56"/>
      <c r="AO17" s="56"/>
      <c r="AP17" s="56"/>
    </row>
    <row r="18" spans="1:42" s="61" customFormat="1" ht="15" hidden="1" customHeight="1" x14ac:dyDescent="0.15">
      <c r="A18" s="56"/>
      <c r="B18" s="57"/>
      <c r="C18" s="58"/>
      <c r="D18" s="58"/>
      <c r="E18" s="58"/>
      <c r="F18" s="58"/>
      <c r="G18" s="58"/>
      <c r="H18" s="58"/>
      <c r="I18" s="136"/>
      <c r="J18" s="136"/>
      <c r="K18" s="136"/>
      <c r="L18" s="136"/>
      <c r="M18" s="136"/>
      <c r="N18" s="136"/>
      <c r="O18" s="136"/>
      <c r="P18" s="136"/>
      <c r="Q18" s="131"/>
      <c r="R18" s="136"/>
      <c r="S18" s="136">
        <f>ROUNDDOWN((SUM(S$17-$C$7)/365.25),0)</f>
        <v>12</v>
      </c>
      <c r="T18" s="136"/>
      <c r="U18" s="136"/>
      <c r="V18" s="136">
        <f>ROUNDDOWN((SUM(V$17-$C$7)/365.25),0)</f>
        <v>12</v>
      </c>
      <c r="W18" s="136"/>
      <c r="X18" s="136"/>
      <c r="Y18" s="136">
        <f>ROUNDDOWN((SUM(Y$17-$C$7)/365.25),0)</f>
        <v>12</v>
      </c>
      <c r="Z18" s="131"/>
      <c r="AA18" s="136"/>
      <c r="AB18" s="136">
        <f>ROUNDDOWN((SUM(AB$17-$C$7)/365.25),0)</f>
        <v>13</v>
      </c>
      <c r="AC18" s="136"/>
      <c r="AD18" s="136"/>
      <c r="AE18" s="136">
        <f>ROUNDDOWN((SUM(AE$17-$C$7)/365.25),0)</f>
        <v>13</v>
      </c>
      <c r="AF18" s="136"/>
      <c r="AG18" s="136"/>
      <c r="AH18" s="136">
        <f>ROUNDDOWN((SUM(AH$17-$C$7)/365.25),0)</f>
        <v>13</v>
      </c>
      <c r="AI18" s="60"/>
      <c r="AJ18" s="56"/>
      <c r="AK18" s="56"/>
      <c r="AL18" s="56"/>
      <c r="AM18" s="56"/>
      <c r="AN18" s="56"/>
      <c r="AO18" s="56"/>
      <c r="AP18" s="56"/>
    </row>
    <row r="19" spans="1:42" ht="15.75" thickBot="1" x14ac:dyDescent="0.3">
      <c r="A19" s="6"/>
      <c r="B19" s="19"/>
      <c r="C19" s="3"/>
      <c r="D19" s="118"/>
      <c r="E19" s="118"/>
      <c r="F19" s="118"/>
      <c r="G19" s="118"/>
      <c r="I19" s="4"/>
      <c r="J19" s="4"/>
      <c r="K19" s="4"/>
      <c r="L19" s="4"/>
      <c r="M19" s="4"/>
      <c r="N19" s="4"/>
      <c r="O19" s="4"/>
      <c r="P19" s="4"/>
      <c r="R19" s="4"/>
      <c r="S19" s="4"/>
      <c r="T19" s="4"/>
      <c r="U19" s="4"/>
      <c r="V19" s="4"/>
      <c r="W19" s="4"/>
      <c r="X19" s="4"/>
      <c r="Y19" s="4"/>
      <c r="AA19" s="4"/>
      <c r="AB19" s="4"/>
      <c r="AC19" s="4"/>
      <c r="AD19" s="4"/>
      <c r="AE19" s="4"/>
      <c r="AF19" s="4"/>
      <c r="AG19" s="4"/>
      <c r="AH19" s="4"/>
      <c r="AI19" s="20"/>
    </row>
    <row r="20" spans="1:42" ht="15.75" thickBot="1" x14ac:dyDescent="0.3">
      <c r="A20" s="6"/>
      <c r="B20" s="19"/>
      <c r="C20" s="1" t="s">
        <v>0</v>
      </c>
      <c r="D20" s="118"/>
      <c r="E20" s="118"/>
      <c r="F20" s="118"/>
      <c r="G20" s="118">
        <f t="shared" ref="G20:G21" si="0">COUNTIF(I20:AH20,"Yes")</f>
        <v>0</v>
      </c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20"/>
    </row>
    <row r="21" spans="1:42" s="26" customFormat="1" ht="15.75" thickBot="1" x14ac:dyDescent="0.3">
      <c r="A21" s="6"/>
      <c r="B21" s="19"/>
      <c r="C21" s="11" t="s">
        <v>2</v>
      </c>
      <c r="D21" s="118">
        <v>11</v>
      </c>
      <c r="E21" s="118">
        <v>11</v>
      </c>
      <c r="F21" s="140">
        <v>11</v>
      </c>
      <c r="G21" s="118">
        <f t="shared" si="0"/>
        <v>2</v>
      </c>
      <c r="H21" s="118"/>
      <c r="I21" s="206" t="s">
        <v>37</v>
      </c>
      <c r="J21" s="207"/>
      <c r="K21" s="120"/>
      <c r="L21" s="207" t="str">
        <f>IF(L$16=$D21,"Yes",IF(L$16=$E21,"Yes",IF(L$16=$F21,"Yes",IF(M$16=$D21,"Yes",IF(M$16=$E21,"Yes",IF(M$16=$F21,"Yes","No"))))))</f>
        <v>Yes</v>
      </c>
      <c r="M21" s="207"/>
      <c r="N21" s="120"/>
      <c r="O21" s="207" t="str">
        <f>IF(O$16=$D21,"Yes",IF(O$16=$E21,"Yes",IF(O$16=$F21,"Yes",IF(P$16=$D21,"Yes",IF(P$16=$E21,"Yes",IF(P$16=$F21,"Yes","No"))))))</f>
        <v>Yes</v>
      </c>
      <c r="P21" s="225"/>
      <c r="Q21" s="118"/>
      <c r="R21" s="226" t="s">
        <v>37</v>
      </c>
      <c r="S21" s="220"/>
      <c r="T21" s="121"/>
      <c r="U21" s="220" t="str">
        <f>IF(U$16=$D21,"Yes",IF(U$16=$E21,"Yes",IF(U$16=$F21,"Yes",IF(V$16=$D21,"Yes",IF(V$16=$E21,"Yes",IF(V$16=$F21,"Yes",IF(V$18=$D21,"Yes",IF(V$18=$E21,"Yes",IF(V$18=$F21,"Yes","No")))))))))</f>
        <v>No</v>
      </c>
      <c r="V21" s="220"/>
      <c r="W21" s="121"/>
      <c r="X21" s="220" t="str">
        <f>IF(X$16=$D21,"Yes",IF(X$16=$E21,"Yes",IF(X$16=$F21,"Yes",IF(Y$16=$D21,"Yes",IF(Y$16=$E21,"Yes",IF(Y$16=$F21,"Yes",IF(Y$18=$D21,"Yes",IF(Y$18=$E21,"Yes",IF(Y$18=$F21,"Yes","No")))))))))</f>
        <v>No</v>
      </c>
      <c r="Y21" s="221"/>
      <c r="Z21" s="118"/>
      <c r="AA21" s="218" t="s">
        <v>37</v>
      </c>
      <c r="AB21" s="214"/>
      <c r="AC21" s="123"/>
      <c r="AD21" s="214" t="str">
        <f>IF(AE$18=$D21,"Yes",IF(AE$18=$E21,"Yes",IF(AE$18=$F21,"Yes","No")))</f>
        <v>No</v>
      </c>
      <c r="AE21" s="214"/>
      <c r="AF21" s="123"/>
      <c r="AG21" s="214" t="str">
        <f>IF(AH$18=$D21,"Yes",IF(AH$18=$E21,"Yes",IF(AH$18=$F21,"Yes","No")))</f>
        <v>No</v>
      </c>
      <c r="AH21" s="215"/>
      <c r="AI21" s="20"/>
      <c r="AJ21" s="6"/>
      <c r="AK21" s="6"/>
      <c r="AL21" s="6"/>
      <c r="AM21" s="6"/>
      <c r="AN21" s="6"/>
      <c r="AO21" s="6"/>
      <c r="AP21" s="6"/>
    </row>
    <row r="22" spans="1:42" s="26" customFormat="1" ht="15.75" thickBot="1" x14ac:dyDescent="0.3">
      <c r="A22" s="6"/>
      <c r="B22" s="19"/>
      <c r="C22" s="10"/>
      <c r="D22" s="118"/>
      <c r="E22" s="118"/>
      <c r="F22" s="118"/>
      <c r="G22" s="118">
        <f t="shared" ref="G22" si="1">COUNTIF(I22:AH22,"Yes")</f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20"/>
      <c r="AJ22" s="6"/>
      <c r="AK22" s="6"/>
      <c r="AL22" s="6"/>
      <c r="AM22" s="6"/>
      <c r="AN22" s="6"/>
      <c r="AO22" s="6"/>
      <c r="AP22" s="6"/>
    </row>
    <row r="23" spans="1:42" ht="15.75" thickBot="1" x14ac:dyDescent="0.3">
      <c r="A23" s="6"/>
      <c r="B23" s="19"/>
      <c r="C23" s="1" t="s">
        <v>18</v>
      </c>
      <c r="D23" s="118"/>
      <c r="E23" s="118"/>
      <c r="F23" s="118"/>
      <c r="G23" s="118">
        <f t="shared" ref="G23" si="2">COUNTIF(I23:AH23,"Yes")</f>
        <v>0</v>
      </c>
      <c r="I23" s="118"/>
      <c r="J23" s="118"/>
      <c r="K23" s="118"/>
      <c r="L23" s="118"/>
      <c r="M23" s="118"/>
      <c r="N23" s="118"/>
      <c r="O23" s="118"/>
      <c r="P23" s="118"/>
      <c r="R23" s="118"/>
      <c r="S23" s="118"/>
      <c r="T23" s="118"/>
      <c r="U23" s="118"/>
      <c r="V23" s="118"/>
      <c r="W23" s="118"/>
      <c r="X23" s="118"/>
      <c r="Y23" s="118"/>
      <c r="AA23" s="62"/>
      <c r="AB23" s="62"/>
      <c r="AC23" s="62"/>
      <c r="AD23" s="62"/>
      <c r="AE23" s="62"/>
      <c r="AF23" s="62"/>
      <c r="AG23" s="62"/>
      <c r="AH23" s="62"/>
      <c r="AI23" s="20"/>
    </row>
    <row r="24" spans="1:42" s="26" customFormat="1" x14ac:dyDescent="0.25">
      <c r="A24" s="6"/>
      <c r="B24" s="19"/>
      <c r="C24" s="12" t="s">
        <v>15</v>
      </c>
      <c r="D24" s="118">
        <v>12</v>
      </c>
      <c r="E24" s="118">
        <v>13</v>
      </c>
      <c r="F24" s="118">
        <v>13</v>
      </c>
      <c r="G24" s="118">
        <f t="shared" ref="G24:G36" si="3">COUNTIF(I24:AH24,"Yes")</f>
        <v>6</v>
      </c>
      <c r="H24" s="4"/>
      <c r="I24" s="196" t="str">
        <f>IF(I$16=$D24,"Yes",IF(I$16=$E24,"Yes",IF(I$16=$F24,"Yes",IF(J$16=$D24,"Yes",IF(J$16=$E24,"Yes",IF(J$16=$F24,"Yes","No"))))))</f>
        <v>No</v>
      </c>
      <c r="J24" s="197"/>
      <c r="K24" s="119"/>
      <c r="L24" s="197" t="str">
        <f>IF(L$16=$D24,"Yes",IF(L$16=$E24,"Yes",IF(L$16=$F24,"Yes",IF(M$16=$D24,"Yes",IF(M$16=$E24,"Yes",IF(M$16=$F24,"Yes","No"))))))</f>
        <v>No</v>
      </c>
      <c r="M24" s="197"/>
      <c r="N24" s="119"/>
      <c r="O24" s="197" t="str">
        <f>IF(O$16=$D24,"Yes",IF(O$16=$E24,"Yes",IF(O$16=$F24,"Yes",IF(P$16=$D24,"Yes",IF(P$16=$E24,"Yes",IF(P$16=$F24,"Yes","No"))))))</f>
        <v>No</v>
      </c>
      <c r="P24" s="198"/>
      <c r="Q24" s="4"/>
      <c r="R24" s="200" t="str">
        <f t="shared" ref="R24" si="4">IF(R$16=$D24,"Yes",IF(R$16=$E24,"Yes",IF(R$16=$F24,"Yes",IF(S$16=$D24,"Yes",IF(S$16=$E24,"Yes",IF(S$16=$F24,"Yes",IF(S$18=$D24,"Yes",IF(S$18=$E24,"Yes",IF(S$18=$F24,"Yes","No")))))))))</f>
        <v>Yes</v>
      </c>
      <c r="S24" s="201"/>
      <c r="T24" s="124"/>
      <c r="U24" s="201" t="str">
        <f t="shared" ref="U24" si="5">IF(U$16=$D24,"Yes",IF(U$16=$E24,"Yes",IF(U$16=$F24,"Yes",IF(V$16=$D24,"Yes",IF(V$16=$E24,"Yes",IF(V$16=$F24,"Yes",IF(V$18=$D24,"Yes",IF(V$18=$E24,"Yes",IF(V$18=$F24,"Yes","No")))))))))</f>
        <v>Yes</v>
      </c>
      <c r="V24" s="201"/>
      <c r="W24" s="124"/>
      <c r="X24" s="201" t="str">
        <f t="shared" ref="X24:X26" si="6">IF(X$16=$D24,"Yes",IF(X$16=$E24,"Yes",IF(X$16=$F24,"Yes",IF(Y$16=$D24,"Yes",IF(Y$16=$E24,"Yes",IF(Y$16=$F24,"Yes",IF(Y$18=$D24,"Yes",IF(Y$18=$E24,"Yes",IF(Y$18=$F24,"Yes","No")))))))))</f>
        <v>Yes</v>
      </c>
      <c r="Y24" s="202"/>
      <c r="Z24" s="4"/>
      <c r="AA24" s="211" t="str">
        <f>IF(AB$18=$D24,"Yes",IF(AB$18=$E24,"Yes",IF(AB$18=$F24,"Yes","No")))</f>
        <v>Yes</v>
      </c>
      <c r="AB24" s="212"/>
      <c r="AC24" s="122"/>
      <c r="AD24" s="212" t="str">
        <f>IF(AE$18=$D24,"Yes",IF(AE$18=$E24,"Yes",IF(AE$18=$F24,"Yes","No")))</f>
        <v>Yes</v>
      </c>
      <c r="AE24" s="212"/>
      <c r="AF24" s="122"/>
      <c r="AG24" s="212" t="str">
        <f>IF(AH$18=$D24,"Yes",IF(AH$18=$E24,"Yes",IF(AH$18=$F24,"Yes","No")))</f>
        <v>Yes</v>
      </c>
      <c r="AH24" s="213"/>
      <c r="AI24" s="20"/>
      <c r="AJ24" s="6"/>
      <c r="AK24" s="6"/>
      <c r="AL24" s="6"/>
      <c r="AM24" s="6"/>
      <c r="AN24" s="6"/>
      <c r="AO24" s="6"/>
      <c r="AP24" s="6"/>
    </row>
    <row r="25" spans="1:42" s="5" customFormat="1" x14ac:dyDescent="0.25">
      <c r="A25" s="6"/>
      <c r="B25" s="19"/>
      <c r="C25" s="12" t="s">
        <v>8</v>
      </c>
      <c r="D25" s="118">
        <v>14</v>
      </c>
      <c r="E25" s="118">
        <v>15</v>
      </c>
      <c r="F25" s="118">
        <v>15</v>
      </c>
      <c r="G25" s="118">
        <f t="shared" si="3"/>
        <v>0</v>
      </c>
      <c r="H25" s="4"/>
      <c r="I25" s="235" t="str">
        <f t="shared" ref="I25" si="7">IF(I$16=$D25,"Yes",IF(I$16=$E25,"Yes",IF(I$16=$F25,"Yes",IF(J$16=$D25,"Yes",IF(J$16=$E25,"Yes",IF(J$16=$F25,"Yes","No"))))))</f>
        <v>No</v>
      </c>
      <c r="J25" s="204"/>
      <c r="K25" s="140"/>
      <c r="L25" s="204" t="str">
        <f t="shared" ref="L25" si="8">IF(L$16=$D25,"Yes",IF(L$16=$E25,"Yes",IF(L$16=$F25,"Yes",IF(M$16=$D25,"Yes",IF(M$16=$E25,"Yes",IF(M$16=$F25,"Yes","No"))))))</f>
        <v>No</v>
      </c>
      <c r="M25" s="204"/>
      <c r="N25" s="140"/>
      <c r="O25" s="204" t="str">
        <f t="shared" ref="O25:O26" si="9">IF(O$16=$D25,"Yes",IF(O$16=$E25,"Yes",IF(O$16=$F25,"Yes",IF(P$16=$D25,"Yes",IF(P$16=$E25,"Yes",IF(P$16=$F25,"Yes","No"))))))</f>
        <v>No</v>
      </c>
      <c r="P25" s="236"/>
      <c r="Q25" s="140"/>
      <c r="R25" s="203" t="str">
        <f>IF(R$16=$D25,"Yes",IF(R$16=$E25,"Yes",IF(R$16=$F25,"Yes",IF(S$16=$D25,"Yes",IF(S$16=$E25,"Yes",IF(S$16=$F25,"Yes",IF(S$18=$D25,"Yes",IF(S$18=$E25,"Yes",IF(S$18=$F25,"Yes","No")))))))))</f>
        <v>No</v>
      </c>
      <c r="S25" s="204"/>
      <c r="T25" s="140"/>
      <c r="U25" s="204" t="str">
        <f>IF(U$16=$D25,"Yes",IF(U$16=$E25,"Yes",IF(U$16=$F25,"Yes",IF(V$16=$D25,"Yes",IF(V$16=$E25,"Yes",IF(V$16=$F25,"Yes",IF(V$18=$D25,"Yes",IF(V$18=$E25,"Yes",IF(V$18=$F25,"Yes","No")))))))))</f>
        <v>No</v>
      </c>
      <c r="V25" s="204"/>
      <c r="W25" s="140"/>
      <c r="X25" s="204" t="str">
        <f t="shared" si="6"/>
        <v>No</v>
      </c>
      <c r="Y25" s="205"/>
      <c r="Z25" s="140"/>
      <c r="AA25" s="216" t="str">
        <f>IF(AB$18=$D25,"Yes",IF(AB$18=$E25,"Yes",IF(AB$18=$F25,"Yes","No")))</f>
        <v>No</v>
      </c>
      <c r="AB25" s="204"/>
      <c r="AC25" s="140"/>
      <c r="AD25" s="204" t="str">
        <f>IF(AE$18=$D25,"Yes",IF(AE$18=$E25,"Yes",IF(AE$18=$F25,"Yes","No")))</f>
        <v>No</v>
      </c>
      <c r="AE25" s="204"/>
      <c r="AF25" s="140"/>
      <c r="AG25" s="204" t="str">
        <f>IF(AH$18=$D25,"Yes",IF(AH$18=$E25,"Yes",IF(AH$18=$F25,"Yes","No")))</f>
        <v>No</v>
      </c>
      <c r="AH25" s="217"/>
      <c r="AI25" s="20"/>
      <c r="AJ25" s="6"/>
      <c r="AK25" s="6"/>
      <c r="AL25" s="6"/>
      <c r="AM25" s="6"/>
      <c r="AN25" s="6"/>
      <c r="AO25" s="6"/>
      <c r="AP25" s="6"/>
    </row>
    <row r="26" spans="1:42" x14ac:dyDescent="0.25">
      <c r="A26" s="6"/>
      <c r="B26" s="19"/>
      <c r="C26" s="12" t="s">
        <v>7</v>
      </c>
      <c r="D26" s="118">
        <v>16</v>
      </c>
      <c r="E26" s="118">
        <v>17</v>
      </c>
      <c r="F26" s="118">
        <v>18</v>
      </c>
      <c r="G26" s="118">
        <f t="shared" si="3"/>
        <v>0</v>
      </c>
      <c r="I26" s="235" t="str">
        <f>IF(I$16=$D26,"Yes",IF(I$16=$E26,"Yes",IF(I$16=$F26,"Yes",IF(J$16=$D26,"Yes",IF(J$16=$E26,"Yes",IF(J$16=$F26,"Yes","No"))))))</f>
        <v>No</v>
      </c>
      <c r="J26" s="204"/>
      <c r="K26" s="140"/>
      <c r="L26" s="204" t="str">
        <f>IF(L$16=$D26,"Yes",IF(L$16=$E26,"Yes",IF(L$16=$F26,"Yes",IF(M$16=$D26,"Yes",IF(M$16=$E26,"Yes",IF(M$16=$F26,"Yes","No"))))))</f>
        <v>No</v>
      </c>
      <c r="M26" s="204"/>
      <c r="N26" s="140"/>
      <c r="O26" s="204" t="str">
        <f t="shared" si="9"/>
        <v>No</v>
      </c>
      <c r="P26" s="236"/>
      <c r="Q26" s="140"/>
      <c r="R26" s="203" t="str">
        <f>IF(R$16=$D26,"Yes",IF(R$16=$E26,"Yes",IF(R$16=$F26,"Yes",IF(S$16=$D26,"Yes",IF(S$16=$E26,"Yes",IF(S$16=$F26,"Yes",IF(S$18=$D26,"Yes",IF(S$18=$E26,"Yes",IF(S$18=$F26,"Yes","No")))))))))</f>
        <v>No</v>
      </c>
      <c r="S26" s="204"/>
      <c r="T26" s="140"/>
      <c r="U26" s="204" t="str">
        <f>IF(U$16=$D26,"Yes",IF(U$16=$E26,"Yes",IF(U$16=$F26,"Yes",IF(V$16=$D26,"Yes",IF(V$16=$E26,"Yes",IF(V$16=$F26,"Yes",IF(V$18=$D26,"Yes",IF(V$18=$E26,"Yes",IF(V$18=$F26,"Yes","No")))))))))</f>
        <v>No</v>
      </c>
      <c r="V26" s="204"/>
      <c r="W26" s="140"/>
      <c r="X26" s="204" t="str">
        <f t="shared" si="6"/>
        <v>No</v>
      </c>
      <c r="Y26" s="205"/>
      <c r="Z26" s="140"/>
      <c r="AA26" s="216" t="str">
        <f>IF(AB$18=$D26,"Yes",IF(AB$18=$E26,"Yes",IF(AB$18=$F26,"Yes","No")))</f>
        <v>No</v>
      </c>
      <c r="AB26" s="204"/>
      <c r="AC26" s="140"/>
      <c r="AD26" s="204" t="str">
        <f>IF(AE$18=$D26,"Yes",IF(AE$18=$E26,"Yes",IF(AE$18=$F26,"Yes","No")))</f>
        <v>No</v>
      </c>
      <c r="AE26" s="204"/>
      <c r="AF26" s="140"/>
      <c r="AG26" s="204" t="str">
        <f>IF(AH$18=$D26,"Yes",IF(AH$18=$E26,"Yes",IF(AH$18=$F26,"Yes","No")))</f>
        <v>No</v>
      </c>
      <c r="AH26" s="217"/>
      <c r="AI26" s="20"/>
    </row>
    <row r="27" spans="1:42" s="5" customFormat="1" ht="15.75" thickBot="1" x14ac:dyDescent="0.3">
      <c r="A27" s="6"/>
      <c r="B27" s="19"/>
      <c r="C27" s="11" t="s">
        <v>12</v>
      </c>
      <c r="D27" s="118">
        <v>19</v>
      </c>
      <c r="E27" s="118">
        <v>19</v>
      </c>
      <c r="F27" s="118">
        <v>19</v>
      </c>
      <c r="G27" s="118">
        <f t="shared" si="3"/>
        <v>0</v>
      </c>
      <c r="H27" s="4"/>
      <c r="I27" s="239" t="str">
        <f>IF(I$16=$D27,"Yes",IF(J$16=$D27,"Yes",IF(I$16&gt;$D27,"Yes",IF(J$16&gt;$D27,"Yes",IF(J$18=$D27,"Yes",IF(J$18&gt;$D27,"Yes","No"))))))</f>
        <v>No</v>
      </c>
      <c r="J27" s="233"/>
      <c r="K27" s="141"/>
      <c r="L27" s="233" t="str">
        <f>IF(L$16=$D27,"Yes",IF(M$16=$D27,"Yes",IF(L$16&gt;$D27,"Yes",IF(M$16&gt;$D27,"Yes",IF(M$18=$D27,"Yes",IF(M$18&gt;$D27,"Yes","No"))))))</f>
        <v>No</v>
      </c>
      <c r="M27" s="233"/>
      <c r="N27" s="141"/>
      <c r="O27" s="233" t="str">
        <f>IF(O$16=$D27,"Yes",IF(P$16=$D27,"Yes",IF(O$16&gt;$D27,"Yes",IF(P$16&gt;$D27,"Yes",IF(P$18=$D27,"Yes",IF(P$18&gt;$D27,"Yes","No"))))))</f>
        <v>No</v>
      </c>
      <c r="P27" s="234"/>
      <c r="Q27" s="140"/>
      <c r="R27" s="208" t="str">
        <f>IF(R$16=$D27,"Yes",IF(S$16=$D27,"Yes",IF(R$16&gt;$D27,"Yes",IF(S$16&gt;$D27,"Yes",IF(S$18=$D27,"Yes",IF(S$18&gt;$D27,"Yes","No"))))))</f>
        <v>No</v>
      </c>
      <c r="S27" s="209"/>
      <c r="T27" s="142"/>
      <c r="U27" s="209" t="str">
        <f>IF(U$16=$D27,"Yes",IF(V$16=$D27,"Yes",IF(U$16&gt;$D27,"Yes",IF(V$16&gt;$D27,"Yes",IF(V$18=$D27,"Yes",IF(V$18&gt;$D27,"Yes","No"))))))</f>
        <v>No</v>
      </c>
      <c r="V27" s="209"/>
      <c r="W27" s="142"/>
      <c r="X27" s="209" t="str">
        <f>IF(X$16=$D27,"Yes",IF(Y$16=$D27,"Yes",IF(X$16&gt;$D27,"Yes",IF(Y$16&gt;$D27,"Yes",IF(Y$18=$D27,"Yes",IF(Y$18&gt;$D27,"Yes","No"))))))</f>
        <v>No</v>
      </c>
      <c r="Y27" s="210"/>
      <c r="Z27" s="140"/>
      <c r="AA27" s="240" t="str">
        <f>IF(AB$18=$D27,"Yes",IF(AB$18&gt;$D27,"Yes","No"))</f>
        <v>No</v>
      </c>
      <c r="AB27" s="237"/>
      <c r="AC27" s="143"/>
      <c r="AD27" s="237" t="str">
        <f>IF(AE$18=$D27,"Yes",IF(AE$18&gt;$D27,"Yes","No"))</f>
        <v>No</v>
      </c>
      <c r="AE27" s="237"/>
      <c r="AF27" s="143"/>
      <c r="AG27" s="237" t="str">
        <f>IF(AH$18=$D27,"Yes",IF(AH$18&gt;$D27,"Yes","No"))</f>
        <v>No</v>
      </c>
      <c r="AH27" s="238"/>
      <c r="AI27" s="20"/>
      <c r="AJ27" s="6"/>
      <c r="AK27" s="6"/>
      <c r="AL27" s="6"/>
      <c r="AM27" s="6"/>
      <c r="AN27" s="6"/>
      <c r="AO27" s="6"/>
      <c r="AP27" s="6"/>
    </row>
    <row r="28" spans="1:42" s="26" customFormat="1" ht="15.75" thickBot="1" x14ac:dyDescent="0.3">
      <c r="A28" s="6"/>
      <c r="B28" s="19"/>
      <c r="C28" s="10"/>
      <c r="D28" s="118"/>
      <c r="E28" s="118"/>
      <c r="F28" s="118"/>
      <c r="G28" s="118">
        <f t="shared" si="3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20"/>
      <c r="AJ28" s="6"/>
      <c r="AK28" s="6"/>
      <c r="AL28" s="6"/>
      <c r="AM28" s="6"/>
      <c r="AN28" s="6"/>
      <c r="AO28" s="6"/>
      <c r="AP28" s="6"/>
    </row>
    <row r="29" spans="1:42" ht="15.75" thickBot="1" x14ac:dyDescent="0.3">
      <c r="A29" s="6"/>
      <c r="B29" s="19"/>
      <c r="C29" s="1" t="s">
        <v>5</v>
      </c>
      <c r="D29" s="118"/>
      <c r="E29" s="118"/>
      <c r="F29" s="118"/>
      <c r="G29" s="118">
        <f t="shared" si="3"/>
        <v>0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20"/>
    </row>
    <row r="30" spans="1:42" s="26" customFormat="1" x14ac:dyDescent="0.25">
      <c r="A30" s="6"/>
      <c r="B30" s="19"/>
      <c r="C30" s="12" t="s">
        <v>6</v>
      </c>
      <c r="D30" s="118">
        <v>14</v>
      </c>
      <c r="E30" s="118">
        <v>14</v>
      </c>
      <c r="F30" s="118">
        <v>14</v>
      </c>
      <c r="G30" s="118">
        <f t="shared" ref="G30:G31" si="10">COUNTIF(I30:AH30,"Yes")</f>
        <v>0</v>
      </c>
      <c r="H30" s="118"/>
      <c r="I30" s="196" t="s">
        <v>37</v>
      </c>
      <c r="J30" s="197"/>
      <c r="K30" s="127"/>
      <c r="L30" s="197" t="str">
        <f>IF(L$16=$D30,"Yes",IF(L$16=$E30,"Yes",IF(L$16=$F30,"Yes",IF(M$16=$D30,"Yes",IF(M$16=$E30,"Yes",IF(M$16=$F30,"Yes","No"))))))</f>
        <v>No</v>
      </c>
      <c r="M30" s="197"/>
      <c r="N30" s="127"/>
      <c r="O30" s="197" t="str">
        <f>IF(O$16=$D30,"Yes",IF(O$16=$E30,"Yes",IF(O$16=$F30,"Yes",IF(P$16=$D30,"Yes",IF(P$16=$E30,"Yes",IF(P$16=$F30,"Yes","No"))))))</f>
        <v>No</v>
      </c>
      <c r="P30" s="198"/>
      <c r="Q30" s="118"/>
      <c r="R30" s="200" t="s">
        <v>37</v>
      </c>
      <c r="S30" s="201"/>
      <c r="T30" s="124"/>
      <c r="U30" s="201" t="str">
        <f>IF(U$16=$D30,"Yes",IF(U$16=$E30,"Yes",IF(U$16=$F30,"Yes",IF(V$16=$D30,"Yes",IF(V$16=$E30,"Yes",IF(V$16=$F30,"Yes",IF(V$18=$D30,"Yes",IF(V$18=$E30,"Yes",IF(V$18=$F30,"Yes","No")))))))))</f>
        <v>No</v>
      </c>
      <c r="V30" s="201"/>
      <c r="W30" s="124"/>
      <c r="X30" s="201" t="str">
        <f t="shared" ref="X30:X31" si="11">IF(X$16=$D30,"Yes",IF(X$16=$E30,"Yes",IF(X$16=$F30,"Yes",IF(Y$16=$D30,"Yes",IF(Y$16=$E30,"Yes",IF(Y$16=$F30,"Yes",IF(Y$18=$D30,"Yes",IF(Y$18=$E30,"Yes",IF(Y$18=$F30,"Yes","No")))))))))</f>
        <v>No</v>
      </c>
      <c r="Y30" s="202"/>
      <c r="Z30" s="118"/>
      <c r="AA30" s="211" t="s">
        <v>37</v>
      </c>
      <c r="AB30" s="212"/>
      <c r="AC30" s="122"/>
      <c r="AD30" s="212" t="str">
        <f>IF(AD$16=$D30,"Yes",IF(AD$16=$E30,"Yes",IF(AD$16=$F30,"Yes",IF(AE$16=$D30,"Yes",IF(AE$16=$E30,"Yes",IF(AE$16=$F30,"Yes",IF(AD$18=$D30,"Yes",IF(AD$18=$E30,"Yes",IF(AD$18=$F30,"Yes",IF(AE$18=$D30,"Yes",IF(AE$18=$E30,"Yes",IF(AE$18=$F30,"Yes","No"))))))))))))</f>
        <v>No</v>
      </c>
      <c r="AE30" s="212"/>
      <c r="AF30" s="122"/>
      <c r="AG30" s="212" t="str">
        <f>IF(AG$16=$D30,"Yes",IF(AG$16=$E30,"Yes",IF(AG$16=$F30,"Yes",IF(AH$16=$D30,"Yes",IF(AH$16=$E30,"Yes",IF(AH$16=$F30,"Yes",IF(AG$18=$D30,"Yes",IF(AG$18=$E30,"Yes",IF(AG$18=$F30,"Yes",IF(AH$18=$D30,"Yes",IF(AH$18=$E30,"Yes",IF(AH$18=$F30,"Yes","No"))))))))))))</f>
        <v>No</v>
      </c>
      <c r="AH30" s="213"/>
      <c r="AI30" s="20"/>
      <c r="AJ30" s="6"/>
      <c r="AK30" s="6"/>
      <c r="AL30" s="6"/>
      <c r="AM30" s="6"/>
      <c r="AN30" s="6"/>
      <c r="AO30" s="6"/>
      <c r="AP30" s="6"/>
    </row>
    <row r="31" spans="1:42" s="5" customFormat="1" ht="15.75" thickBot="1" x14ac:dyDescent="0.3">
      <c r="A31" s="6"/>
      <c r="B31" s="19"/>
      <c r="C31" s="11" t="s">
        <v>9</v>
      </c>
      <c r="D31" s="118">
        <v>15</v>
      </c>
      <c r="E31" s="118">
        <v>15</v>
      </c>
      <c r="F31" s="118">
        <v>15</v>
      </c>
      <c r="G31" s="118">
        <f t="shared" si="10"/>
        <v>0</v>
      </c>
      <c r="H31" s="118"/>
      <c r="I31" s="239" t="s">
        <v>37</v>
      </c>
      <c r="J31" s="233"/>
      <c r="K31" s="115"/>
      <c r="L31" s="233" t="str">
        <f>IF(L$16=$D31,"Yes",IF(L$16=$E31,"Yes",IF(L$16=$F31,"Yes",IF(M$16=$D31,"Yes",IF(M$16=$E31,"Yes",IF(M$16=$F31,"Yes","No"))))))</f>
        <v>No</v>
      </c>
      <c r="M31" s="233"/>
      <c r="N31" s="126"/>
      <c r="O31" s="233" t="str">
        <f>IF(O$16=$D31,"Yes",IF(O$16=$E31,"Yes",IF(O$16=$F31,"Yes",IF(P$16=$D31,"Yes",IF(P$16=$E31,"Yes",IF(P$16=$F31,"Yes","No"))))))</f>
        <v>No</v>
      </c>
      <c r="P31" s="234"/>
      <c r="Q31" s="118"/>
      <c r="R31" s="208" t="s">
        <v>37</v>
      </c>
      <c r="S31" s="209"/>
      <c r="T31" s="116"/>
      <c r="U31" s="209" t="str">
        <f>IF(U$16=$D31,"Yes",IF(U$16=$E31,"Yes",IF(U$16=$F31,"Yes",IF(V$16=$D31,"Yes",IF(V$16=$E31,"Yes",IF(V$16=$F31,"Yes",IF(V$18=$D31,"Yes",IF(V$18=$E31,"Yes",IF(V$18=$F31,"Yes","No")))))))))</f>
        <v>No</v>
      </c>
      <c r="V31" s="209"/>
      <c r="W31" s="116"/>
      <c r="X31" s="209" t="str">
        <f t="shared" si="11"/>
        <v>No</v>
      </c>
      <c r="Y31" s="210"/>
      <c r="Z31" s="118"/>
      <c r="AA31" s="240" t="s">
        <v>37</v>
      </c>
      <c r="AB31" s="237"/>
      <c r="AC31" s="117"/>
      <c r="AD31" s="237" t="str">
        <f>IF(AE$18=$D31,"Yes",IF(AE$18=$E31,"Yes",IF(AE$18=$F31,"Yes","No")))</f>
        <v>No</v>
      </c>
      <c r="AE31" s="237"/>
      <c r="AF31" s="117"/>
      <c r="AG31" s="237" t="str">
        <f>IF(AH$18=$D31,"Yes",IF(AH$18=$E31,"Yes",IF(AH$18=$F31,"Yes","No")))</f>
        <v>No</v>
      </c>
      <c r="AH31" s="238"/>
      <c r="AI31" s="20"/>
      <c r="AJ31" s="6"/>
      <c r="AK31" s="6"/>
      <c r="AL31" s="6"/>
      <c r="AM31" s="6"/>
      <c r="AN31" s="6"/>
      <c r="AO31" s="6"/>
      <c r="AP31" s="6"/>
    </row>
    <row r="32" spans="1:42" s="26" customFormat="1" ht="15.75" thickBot="1" x14ac:dyDescent="0.3">
      <c r="A32" s="6"/>
      <c r="B32" s="19"/>
      <c r="C32" s="10"/>
      <c r="D32" s="118"/>
      <c r="E32" s="118"/>
      <c r="F32" s="118"/>
      <c r="G32" s="118">
        <f t="shared" si="3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20"/>
      <c r="AJ32" s="6"/>
      <c r="AK32" s="6"/>
      <c r="AL32" s="6"/>
      <c r="AM32" s="6"/>
      <c r="AN32" s="6"/>
      <c r="AO32" s="6"/>
      <c r="AP32" s="6"/>
    </row>
    <row r="33" spans="1:42" ht="15.75" thickBot="1" x14ac:dyDescent="0.3">
      <c r="A33" s="6"/>
      <c r="B33" s="19"/>
      <c r="C33" s="1" t="s">
        <v>10</v>
      </c>
      <c r="D33" s="118"/>
      <c r="E33" s="118"/>
      <c r="F33" s="118"/>
      <c r="G33" s="118">
        <f t="shared" ref="G33:G34" si="12">COUNTIF(I33:AH33,"Yes")</f>
        <v>0</v>
      </c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20"/>
    </row>
    <row r="34" spans="1:42" s="26" customFormat="1" ht="15.75" thickBot="1" x14ac:dyDescent="0.3">
      <c r="A34" s="6"/>
      <c r="B34" s="19"/>
      <c r="C34" s="11" t="s">
        <v>11</v>
      </c>
      <c r="D34" s="118">
        <v>17</v>
      </c>
      <c r="E34" s="118">
        <v>18</v>
      </c>
      <c r="F34" s="118">
        <v>18</v>
      </c>
      <c r="G34" s="118">
        <f t="shared" si="12"/>
        <v>0</v>
      </c>
      <c r="H34" s="118"/>
      <c r="I34" s="206" t="s">
        <v>37</v>
      </c>
      <c r="J34" s="207"/>
      <c r="K34" s="120"/>
      <c r="L34" s="207" t="str">
        <f>IF(L$16=$D34,"Yes",IF(L$16=$E34,"Yes",IF(L$16=$F34,"Yes",IF(M$16=$D34,"Yes",IF(M$16=$E34,"Yes",IF(M$16=$F34,"Yes","No"))))))</f>
        <v>No</v>
      </c>
      <c r="M34" s="207"/>
      <c r="N34" s="125"/>
      <c r="O34" s="207" t="str">
        <f>IF(O$16=$D34,"Yes",IF(O$16=$E34,"Yes",IF(O$16=$F34,"Yes",IF(P$16=$D34,"Yes",IF(P$16=$E34,"Yes",IF(P$16=$F34,"Yes","No"))))))</f>
        <v>No</v>
      </c>
      <c r="P34" s="225"/>
      <c r="Q34" s="118"/>
      <c r="R34" s="226" t="s">
        <v>37</v>
      </c>
      <c r="S34" s="220"/>
      <c r="T34" s="121"/>
      <c r="U34" s="220" t="str">
        <f t="shared" ref="U34" si="13">IF(U$16=$D34,"Yes",IF(U$16=$E34,"Yes",IF(U$16=$F34,"Yes",IF(V$16=$D34,"Yes",IF(V$16=$E34,"Yes",IF(V$16=$F34,"Yes",IF(V$18=$D34,"Yes",IF(V$18=$E34,"Yes",IF(V$18=$F34,"Yes","No")))))))))</f>
        <v>No</v>
      </c>
      <c r="V34" s="220"/>
      <c r="W34" s="121"/>
      <c r="X34" s="220" t="str">
        <f t="shared" ref="X34" si="14">IF(X$16=$D34,"Yes",IF(X$16=$E34,"Yes",IF(X$16=$F34,"Yes",IF(Y$16=$D34,"Yes",IF(Y$16=$E34,"Yes",IF(Y$16=$F34,"Yes",IF(Y$18=$D34,"Yes",IF(Y$18=$E34,"Yes",IF(Y$18=$F34,"Yes","No")))))))))</f>
        <v>No</v>
      </c>
      <c r="Y34" s="221"/>
      <c r="Z34" s="118"/>
      <c r="AA34" s="218" t="s">
        <v>37</v>
      </c>
      <c r="AB34" s="214"/>
      <c r="AC34" s="123"/>
      <c r="AD34" s="214" t="str">
        <f>IF(AE$18=$D34,"Yes",IF(AE$18=$E34,"Yes",IF(AE$18=$F34,"Yes","No")))</f>
        <v>No</v>
      </c>
      <c r="AE34" s="214"/>
      <c r="AF34" s="123"/>
      <c r="AG34" s="214" t="str">
        <f>IF(AH$18=$D34,"Yes",IF(AH$18=$E34,"Yes",IF(AH$18=$F34,"Yes","No")))</f>
        <v>No</v>
      </c>
      <c r="AH34" s="215"/>
      <c r="AI34" s="20"/>
      <c r="AJ34" s="6"/>
      <c r="AK34" s="6"/>
      <c r="AL34" s="6"/>
      <c r="AM34" s="6"/>
      <c r="AN34" s="6"/>
      <c r="AO34" s="6"/>
      <c r="AP34" s="6"/>
    </row>
    <row r="35" spans="1:42" s="26" customFormat="1" ht="15.75" thickBot="1" x14ac:dyDescent="0.3">
      <c r="A35" s="6"/>
      <c r="B35" s="19"/>
      <c r="C35" s="10"/>
      <c r="D35" s="118"/>
      <c r="E35" s="118"/>
      <c r="F35" s="118"/>
      <c r="G35" s="118">
        <f t="shared" si="3"/>
        <v>0</v>
      </c>
      <c r="H35" s="4"/>
      <c r="I35" s="62"/>
      <c r="J35" s="6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20"/>
      <c r="AJ35" s="6"/>
      <c r="AK35" s="6"/>
      <c r="AL35" s="6"/>
      <c r="AM35" s="6"/>
      <c r="AN35" s="6"/>
      <c r="AO35" s="6"/>
      <c r="AP35" s="6"/>
    </row>
    <row r="36" spans="1:42" ht="15.75" thickBot="1" x14ac:dyDescent="0.3">
      <c r="A36" s="6"/>
      <c r="B36" s="19"/>
      <c r="C36" s="1" t="s">
        <v>14</v>
      </c>
      <c r="D36" s="118"/>
      <c r="E36" s="118"/>
      <c r="F36" s="118"/>
      <c r="G36" s="118">
        <f t="shared" si="3"/>
        <v>0</v>
      </c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20"/>
    </row>
    <row r="37" spans="1:42" s="26" customFormat="1" x14ac:dyDescent="0.25">
      <c r="A37" s="6"/>
      <c r="B37" s="19"/>
      <c r="C37" s="12" t="s">
        <v>15</v>
      </c>
      <c r="D37" s="118">
        <v>12</v>
      </c>
      <c r="E37" s="118">
        <v>13</v>
      </c>
      <c r="F37" s="118">
        <v>13</v>
      </c>
      <c r="G37" s="118">
        <f t="shared" ref="G37:G39" si="15">COUNTIF(I37:AH37,"Yes")</f>
        <v>4</v>
      </c>
      <c r="H37" s="118"/>
      <c r="I37" s="196" t="s">
        <v>37</v>
      </c>
      <c r="J37" s="197"/>
      <c r="K37" s="119"/>
      <c r="L37" s="197" t="str">
        <f>IF(L$16=$D37,"Yes",IF(L$16=$E37,"Yes",IF(L$16=$F37,"Yes",IF(M$16=$D37,"Yes",IF(M$16=$E37,"Yes",IF(M$16=$F37,"Yes","No"))))))</f>
        <v>No</v>
      </c>
      <c r="M37" s="197"/>
      <c r="N37" s="119"/>
      <c r="O37" s="197" t="str">
        <f>IF(O$16=$D37,"Yes",IF(O$16=$E37,"Yes",IF(O$16=$F37,"Yes",IF(P$16=$D37,"Yes",IF(P$16=$E37,"Yes",IF(P$16=$F37,"Yes","No"))))))</f>
        <v>No</v>
      </c>
      <c r="P37" s="198"/>
      <c r="Q37" s="118"/>
      <c r="R37" s="200" t="s">
        <v>37</v>
      </c>
      <c r="S37" s="201"/>
      <c r="T37" s="124"/>
      <c r="U37" s="201" t="str">
        <f t="shared" ref="U37" si="16">IF(U$16=$D37,"Yes",IF(U$16=$E37,"Yes",IF(U$16=$F37,"Yes",IF(V$16=$D37,"Yes",IF(V$16=$E37,"Yes",IF(V$16=$F37,"Yes",IF(V$18=$D37,"Yes",IF(V$18=$E37,"Yes",IF(V$18=$F37,"Yes","No")))))))))</f>
        <v>Yes</v>
      </c>
      <c r="V37" s="201"/>
      <c r="W37" s="124"/>
      <c r="X37" s="201" t="str">
        <f t="shared" ref="X37:X39" si="17">IF(X$16=$D37,"Yes",IF(X$16=$E37,"Yes",IF(X$16=$F37,"Yes",IF(Y$16=$D37,"Yes",IF(Y$16=$E37,"Yes",IF(Y$16=$F37,"Yes",IF(Y$18=$D37,"Yes",IF(Y$18=$E37,"Yes",IF(Y$18=$F37,"Yes","No")))))))))</f>
        <v>Yes</v>
      </c>
      <c r="Y37" s="202"/>
      <c r="Z37" s="118"/>
      <c r="AA37" s="211" t="s">
        <v>37</v>
      </c>
      <c r="AB37" s="212"/>
      <c r="AC37" s="122"/>
      <c r="AD37" s="212" t="str">
        <f>IF(AE$18=$D37,"Yes",IF(AE$18=$E37,"Yes",IF(AE$18=$F37,"Yes","No")))</f>
        <v>Yes</v>
      </c>
      <c r="AE37" s="212"/>
      <c r="AF37" s="122"/>
      <c r="AG37" s="212" t="str">
        <f>IF(AH$18=$D37,"Yes",IF(AH$18=$E37,"Yes",IF(AH$18=$F37,"Yes","No")))</f>
        <v>Yes</v>
      </c>
      <c r="AH37" s="213"/>
      <c r="AI37" s="20"/>
      <c r="AJ37" s="6"/>
      <c r="AK37" s="6"/>
      <c r="AL37" s="6"/>
      <c r="AM37" s="6"/>
      <c r="AN37" s="6"/>
      <c r="AO37" s="6"/>
      <c r="AP37" s="6"/>
    </row>
    <row r="38" spans="1:42" s="5" customFormat="1" x14ac:dyDescent="0.25">
      <c r="A38" s="6"/>
      <c r="B38" s="19"/>
      <c r="C38" s="12" t="s">
        <v>35</v>
      </c>
      <c r="D38" s="118">
        <v>13</v>
      </c>
      <c r="E38" s="118">
        <v>14</v>
      </c>
      <c r="F38" s="118">
        <v>14</v>
      </c>
      <c r="G38" s="118">
        <f t="shared" si="15"/>
        <v>2</v>
      </c>
      <c r="H38" s="118"/>
      <c r="I38" s="235" t="s">
        <v>37</v>
      </c>
      <c r="J38" s="204"/>
      <c r="K38" s="118"/>
      <c r="L38" s="204" t="str">
        <f>IF(L$16=$D38,"Yes",IF(L$16=$E38,"Yes",IF(L$16=$F38,"Yes",IF(M$16=$D38,"Yes",IF(M$16=$E38,"Yes",IF(M$16=$F38,"Yes","No"))))))</f>
        <v>No</v>
      </c>
      <c r="M38" s="204"/>
      <c r="N38" s="118"/>
      <c r="O38" s="204" t="str">
        <f>IF(O$16=$D38,"Yes",IF(O$16=$E38,"Yes",IF(O$16=$F38,"Yes",IF(P$16=$D38,"Yes",IF(P$16=$E38,"Yes",IF(P$16=$F38,"Yes","No"))))))</f>
        <v>No</v>
      </c>
      <c r="P38" s="236"/>
      <c r="Q38" s="118"/>
      <c r="R38" s="203" t="s">
        <v>37</v>
      </c>
      <c r="S38" s="204"/>
      <c r="T38" s="118"/>
      <c r="U38" s="204" t="str">
        <f>IF(U$16=$D38,"Yes",IF(U$16=$E38,"Yes",IF(U$16=$F38,"Yes",IF(V$16=$D38,"Yes",IF(V$16=$E38,"Yes",IF(V$16=$F38,"Yes",IF(V$18=$D38,"Yes",IF(V$18=$E38,"Yes",IF(V$18=$F38,"Yes","No")))))))))</f>
        <v>No</v>
      </c>
      <c r="V38" s="204"/>
      <c r="W38" s="118"/>
      <c r="X38" s="204" t="str">
        <f t="shared" si="17"/>
        <v>No</v>
      </c>
      <c r="Y38" s="205"/>
      <c r="Z38" s="118"/>
      <c r="AA38" s="216" t="s">
        <v>37</v>
      </c>
      <c r="AB38" s="204"/>
      <c r="AC38" s="118"/>
      <c r="AD38" s="204" t="str">
        <f>IF(AE$18=$D38,"Yes",IF(AE$18=$E38,"Yes",IF(AE$18=$F38,"Yes","No")))</f>
        <v>Yes</v>
      </c>
      <c r="AE38" s="204"/>
      <c r="AF38" s="118"/>
      <c r="AG38" s="204" t="str">
        <f>IF(AH$18=$D38,"Yes",IF(AH$18=$E38,"Yes",IF(AH$18=$F38,"Yes","No")))</f>
        <v>Yes</v>
      </c>
      <c r="AH38" s="217"/>
      <c r="AI38" s="20"/>
      <c r="AJ38" s="6"/>
      <c r="AK38" s="6"/>
      <c r="AL38" s="6"/>
      <c r="AM38" s="6"/>
      <c r="AN38" s="6"/>
      <c r="AO38" s="6"/>
      <c r="AP38" s="6"/>
    </row>
    <row r="39" spans="1:42" ht="15.75" thickBot="1" x14ac:dyDescent="0.3">
      <c r="A39" s="6"/>
      <c r="B39" s="19"/>
      <c r="C39" s="11" t="s">
        <v>8</v>
      </c>
      <c r="D39" s="118">
        <v>14</v>
      </c>
      <c r="E39" s="118">
        <v>15</v>
      </c>
      <c r="F39" s="118">
        <v>15</v>
      </c>
      <c r="G39" s="118">
        <f t="shared" si="15"/>
        <v>0</v>
      </c>
      <c r="H39" s="118"/>
      <c r="I39" s="239" t="s">
        <v>37</v>
      </c>
      <c r="J39" s="233"/>
      <c r="K39" s="115"/>
      <c r="L39" s="233" t="str">
        <f>IF(L$16=$D39,"Yes",IF(L$16=$E39,"Yes",IF(L$16=$F39,"Yes",IF(M$16=$D39,"Yes",IF(M$16=$E39,"Yes",IF(M$16=$F39,"Yes","No"))))))</f>
        <v>No</v>
      </c>
      <c r="M39" s="233"/>
      <c r="N39" s="115"/>
      <c r="O39" s="233" t="str">
        <f>IF(O$16=$D39,"Yes",IF(O$16=$E39,"Yes",IF(O$16=$F39,"Yes",IF(P$16=$D39,"Yes",IF(P$16=$E39,"Yes",IF(P$16=$F39,"Yes","No"))))))</f>
        <v>No</v>
      </c>
      <c r="P39" s="234"/>
      <c r="Q39" s="118"/>
      <c r="R39" s="208" t="s">
        <v>37</v>
      </c>
      <c r="S39" s="209"/>
      <c r="T39" s="116"/>
      <c r="U39" s="209" t="str">
        <f>IF(U$16=$D39,"Yes",IF(U$16=$E39,"Yes",IF(U$16=$F39,"Yes",IF(V$16=$D39,"Yes",IF(V$16=$E39,"Yes",IF(V$16=$F39,"Yes",IF(V$18=$D39,"Yes",IF(V$18=$E39,"Yes",IF(V$18=$F39,"Yes","No")))))))))</f>
        <v>No</v>
      </c>
      <c r="V39" s="209"/>
      <c r="W39" s="116"/>
      <c r="X39" s="209" t="str">
        <f t="shared" si="17"/>
        <v>No</v>
      </c>
      <c r="Y39" s="210"/>
      <c r="Z39" s="118"/>
      <c r="AA39" s="240" t="s">
        <v>37</v>
      </c>
      <c r="AB39" s="237"/>
      <c r="AC39" s="117"/>
      <c r="AD39" s="237" t="str">
        <f>IF(AE$18=$D39,"Yes",IF(AE$18=$E39,"Yes",IF(AE$18=$F39,"Yes","No")))</f>
        <v>No</v>
      </c>
      <c r="AE39" s="237"/>
      <c r="AF39" s="117"/>
      <c r="AG39" s="237" t="str">
        <f>IF(AH$18=$D39,"Yes",IF(AH$18=$E39,"Yes",IF(AH$18=$F39,"Yes","No")))</f>
        <v>No</v>
      </c>
      <c r="AH39" s="238"/>
      <c r="AI39" s="20"/>
    </row>
    <row r="40" spans="1:42" s="6" customFormat="1" ht="15.75" thickBot="1" x14ac:dyDescent="0.3">
      <c r="B40" s="19"/>
      <c r="C40" s="8"/>
      <c r="D40" s="118"/>
      <c r="E40" s="118"/>
      <c r="F40" s="118"/>
      <c r="G40" s="118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20"/>
    </row>
    <row r="41" spans="1:42" ht="15.75" thickBot="1" x14ac:dyDescent="0.3">
      <c r="A41" s="6"/>
      <c r="B41" s="19"/>
      <c r="C41" s="1" t="s">
        <v>13</v>
      </c>
      <c r="D41" s="118"/>
      <c r="E41" s="118"/>
      <c r="F41" s="118"/>
      <c r="G41" s="118">
        <f t="shared" ref="G41:G42" si="18">COUNTIF(I41:AH41,"Yes")</f>
        <v>0</v>
      </c>
      <c r="H41" s="118"/>
      <c r="I41" s="140"/>
      <c r="J41" s="140"/>
      <c r="K41" s="140"/>
      <c r="L41" s="140"/>
      <c r="M41" s="140"/>
      <c r="N41" s="140"/>
      <c r="O41" s="140"/>
      <c r="P41" s="140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20"/>
    </row>
    <row r="42" spans="1:42" s="5" customFormat="1" ht="15.75" thickBot="1" x14ac:dyDescent="0.3">
      <c r="A42" s="6"/>
      <c r="B42" s="19"/>
      <c r="C42" s="11" t="s">
        <v>12</v>
      </c>
      <c r="D42" s="118">
        <v>19</v>
      </c>
      <c r="E42" s="118">
        <v>19</v>
      </c>
      <c r="F42" s="118">
        <v>19</v>
      </c>
      <c r="G42" s="118">
        <f t="shared" si="18"/>
        <v>0</v>
      </c>
      <c r="H42" s="118"/>
      <c r="I42" s="206" t="str">
        <f>IF(I$16=$D42,"Yes",IF(J$16=$D42,"Yes",IF(I$16&gt;$D42,"Yes",IF(J$16&gt;$D42,"Yes",IF(J$18=$D42,"Yes",IF(J$18&gt;$D42,"Yes","No"))))))</f>
        <v>No</v>
      </c>
      <c r="J42" s="207"/>
      <c r="K42" s="137"/>
      <c r="L42" s="207" t="str">
        <f>IF(L$16=$D42,"Yes",IF(M$16=$D42,"Yes",IF(L$16&gt;$D42,"Yes",IF(M$16&gt;$D42,"Yes",IF(M$18=$D42,"Yes",IF(M$18&gt;$D42,"Yes","No"))))))</f>
        <v>No</v>
      </c>
      <c r="M42" s="207"/>
      <c r="N42" s="137"/>
      <c r="O42" s="207" t="str">
        <f>IF(O$16=$D42,"Yes",IF(P$16=$D42,"Yes",IF(O$16&gt;$D42,"Yes",IF(P$16&gt;$D42,"Yes",IF(P$18=$D42,"Yes",IF(P$18&gt;$D42,"Yes","No"))))))</f>
        <v>No</v>
      </c>
      <c r="P42" s="225"/>
      <c r="Q42" s="118"/>
      <c r="R42" s="226" t="str">
        <f>IF(R$16=$D42,"Yes",IF(S$16=$D42,"Yes",IF(R$16&gt;$D42,"Yes",IF(S$16&gt;$D42,"Yes",IF(S$18=$D42,"Yes",IF(S$18&gt;$D42,"Yes","No"))))))</f>
        <v>No</v>
      </c>
      <c r="S42" s="220"/>
      <c r="T42" s="138"/>
      <c r="U42" s="220" t="str">
        <f>IF(U$16=$D42,"Yes",IF(V$16=$D42,"Yes",IF(U$16&gt;$D42,"Yes",IF(V$16&gt;$D42,"Yes",IF(V$18=$D42,"Yes",IF(V$18&gt;$D42,"Yes","No"))))))</f>
        <v>No</v>
      </c>
      <c r="V42" s="220"/>
      <c r="W42" s="138"/>
      <c r="X42" s="220" t="str">
        <f>IF(X$16=$D42,"Yes",IF(Y$16=$D42,"Yes",IF(X$16&gt;$D42,"Yes",IF(Y$16&gt;$D42,"Yes",IF(Y$18=$D42,"Yes",IF(Y$18&gt;$D42,"Yes","No"))))))</f>
        <v>No</v>
      </c>
      <c r="Y42" s="221"/>
      <c r="Z42" s="118"/>
      <c r="AA42" s="218" t="str">
        <f>IF(AB$18=$D42,"Yes",IF(AB$18&gt;$D42,"Yes","No"))</f>
        <v>No</v>
      </c>
      <c r="AB42" s="214"/>
      <c r="AC42" s="139"/>
      <c r="AD42" s="214" t="str">
        <f>IF(AE$18=$D42,"Yes",IF(AE$18&gt;$D42,"Yes","No"))</f>
        <v>No</v>
      </c>
      <c r="AE42" s="214"/>
      <c r="AF42" s="139"/>
      <c r="AG42" s="214" t="str">
        <f>IF(AH$18=$D42,"Yes",IF(AH$18&gt;$D42,"Yes","No"))</f>
        <v>No</v>
      </c>
      <c r="AH42" s="215"/>
      <c r="AI42" s="20"/>
      <c r="AJ42" s="6"/>
      <c r="AK42" s="6"/>
      <c r="AL42" s="6"/>
      <c r="AM42" s="6"/>
      <c r="AN42" s="6"/>
      <c r="AO42" s="6"/>
      <c r="AP42" s="6"/>
    </row>
    <row r="43" spans="1:42" ht="15.75" thickBot="1" x14ac:dyDescent="0.3">
      <c r="A43" s="6"/>
      <c r="B43" s="2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30"/>
    </row>
    <row r="44" spans="1:42" x14ac:dyDescent="0.25">
      <c r="A44" s="6"/>
      <c r="B44" s="6"/>
      <c r="C44" s="6"/>
      <c r="D44" s="118"/>
      <c r="E44" s="118"/>
      <c r="F44" s="118"/>
    </row>
    <row r="45" spans="1:42" x14ac:dyDescent="0.25">
      <c r="A45" s="6"/>
      <c r="B45" s="6"/>
      <c r="C45" s="6"/>
    </row>
    <row r="46" spans="1:42" x14ac:dyDescent="0.25">
      <c r="A46" s="6"/>
      <c r="B46" s="6"/>
      <c r="C46" s="6"/>
    </row>
    <row r="47" spans="1:42" x14ac:dyDescent="0.25">
      <c r="A47" s="6"/>
      <c r="B47" s="6"/>
      <c r="C47" s="6"/>
    </row>
    <row r="48" spans="1:42" x14ac:dyDescent="0.25">
      <c r="A48" s="6"/>
      <c r="B48" s="6"/>
      <c r="C48" s="6"/>
    </row>
    <row r="49" spans="1:3" x14ac:dyDescent="0.25">
      <c r="A49" s="6"/>
      <c r="B49" s="6"/>
      <c r="C49" s="6"/>
    </row>
    <row r="50" spans="1:3" x14ac:dyDescent="0.25">
      <c r="A50" s="6"/>
      <c r="B50" s="6"/>
      <c r="C50" s="6"/>
    </row>
    <row r="51" spans="1:3" x14ac:dyDescent="0.25">
      <c r="A51" s="6"/>
      <c r="B51" s="6"/>
      <c r="C51" s="6"/>
    </row>
    <row r="52" spans="1:3" x14ac:dyDescent="0.25">
      <c r="A52" s="6"/>
      <c r="B52" s="6"/>
      <c r="C52" s="6"/>
    </row>
    <row r="53" spans="1:3" x14ac:dyDescent="0.25">
      <c r="A53" s="6"/>
      <c r="B53" s="6"/>
      <c r="C53" s="6"/>
    </row>
    <row r="54" spans="1:3" x14ac:dyDescent="0.25">
      <c r="A54" s="6"/>
      <c r="B54" s="6"/>
      <c r="C54" s="6"/>
    </row>
    <row r="55" spans="1:3" x14ac:dyDescent="0.25">
      <c r="A55" s="6"/>
      <c r="B55" s="6"/>
      <c r="C55" s="6"/>
    </row>
    <row r="56" spans="1:3" x14ac:dyDescent="0.25">
      <c r="A56" s="6"/>
      <c r="B56" s="6"/>
      <c r="C56" s="6"/>
    </row>
    <row r="57" spans="1:3" x14ac:dyDescent="0.25">
      <c r="A57" s="6"/>
      <c r="B57" s="6"/>
      <c r="C57" s="6"/>
    </row>
    <row r="58" spans="1:3" x14ac:dyDescent="0.25">
      <c r="A58" s="6"/>
      <c r="B58" s="6"/>
      <c r="C58" s="6"/>
    </row>
    <row r="59" spans="1:3" x14ac:dyDescent="0.25">
      <c r="A59" s="6"/>
      <c r="B59" s="6"/>
      <c r="C59" s="6"/>
    </row>
    <row r="60" spans="1:3" x14ac:dyDescent="0.25">
      <c r="A60" s="6"/>
      <c r="B60" s="6"/>
      <c r="C60" s="6"/>
    </row>
    <row r="61" spans="1:3" x14ac:dyDescent="0.25">
      <c r="A61" s="6"/>
      <c r="B61" s="6"/>
      <c r="C61" s="6"/>
    </row>
    <row r="62" spans="1:3" x14ac:dyDescent="0.25">
      <c r="A62" s="6"/>
      <c r="B62" s="6"/>
      <c r="C62" s="6"/>
    </row>
    <row r="63" spans="1:3" x14ac:dyDescent="0.25">
      <c r="A63" s="6"/>
      <c r="B63" s="6"/>
      <c r="C63" s="6"/>
    </row>
    <row r="64" spans="1:3" x14ac:dyDescent="0.25">
      <c r="A64" s="6"/>
      <c r="B64" s="6"/>
      <c r="C64" s="6"/>
    </row>
    <row r="65" spans="1:3" x14ac:dyDescent="0.25">
      <c r="A65" s="6"/>
      <c r="B65" s="6"/>
      <c r="C65" s="6"/>
    </row>
    <row r="66" spans="1:3" x14ac:dyDescent="0.25">
      <c r="A66" s="6"/>
      <c r="B66" s="6"/>
      <c r="C66" s="6"/>
    </row>
    <row r="67" spans="1:3" x14ac:dyDescent="0.25">
      <c r="A67" s="6"/>
      <c r="B67" s="6"/>
      <c r="C67" s="6"/>
    </row>
    <row r="68" spans="1:3" x14ac:dyDescent="0.25">
      <c r="A68" s="6"/>
      <c r="B68" s="6"/>
      <c r="C68" s="6"/>
    </row>
    <row r="69" spans="1:3" x14ac:dyDescent="0.25">
      <c r="A69" s="6"/>
      <c r="B69" s="6"/>
      <c r="C69" s="6"/>
    </row>
    <row r="70" spans="1:3" x14ac:dyDescent="0.25">
      <c r="A70" s="6"/>
      <c r="B70" s="6"/>
      <c r="C70" s="6"/>
    </row>
    <row r="71" spans="1:3" x14ac:dyDescent="0.25">
      <c r="A71" s="6"/>
      <c r="B71" s="6"/>
      <c r="C71" s="6"/>
    </row>
    <row r="72" spans="1:3" x14ac:dyDescent="0.25">
      <c r="A72" s="6"/>
      <c r="B72" s="6"/>
      <c r="C72" s="6"/>
    </row>
    <row r="73" spans="1:3" x14ac:dyDescent="0.25">
      <c r="A73" s="6"/>
      <c r="B73" s="6"/>
      <c r="C73" s="6"/>
    </row>
    <row r="74" spans="1:3" x14ac:dyDescent="0.25">
      <c r="A74" s="6"/>
      <c r="B74" s="6"/>
      <c r="C74" s="6"/>
    </row>
    <row r="75" spans="1:3" x14ac:dyDescent="0.25">
      <c r="A75" s="6"/>
      <c r="B75" s="6"/>
      <c r="C75" s="6"/>
    </row>
    <row r="76" spans="1:3" x14ac:dyDescent="0.25">
      <c r="A76" s="6"/>
      <c r="B76" s="6"/>
      <c r="C76" s="6"/>
    </row>
    <row r="77" spans="1:3" x14ac:dyDescent="0.25">
      <c r="A77" s="6"/>
      <c r="B77" s="6"/>
      <c r="C77" s="6"/>
    </row>
    <row r="78" spans="1:3" x14ac:dyDescent="0.25">
      <c r="A78" s="6"/>
      <c r="B78" s="6"/>
      <c r="C78" s="6"/>
    </row>
    <row r="79" spans="1:3" x14ac:dyDescent="0.25">
      <c r="A79" s="6"/>
      <c r="B79" s="6"/>
      <c r="C79" s="6"/>
    </row>
    <row r="80" spans="1:3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  <row r="91" spans="1:3" x14ac:dyDescent="0.25">
      <c r="A91" s="6"/>
      <c r="B91" s="6"/>
      <c r="C91" s="6"/>
    </row>
    <row r="92" spans="1:3" x14ac:dyDescent="0.25">
      <c r="A92" s="6"/>
      <c r="B92" s="6"/>
      <c r="C92" s="6"/>
    </row>
    <row r="93" spans="1:3" x14ac:dyDescent="0.25">
      <c r="A93" s="6"/>
      <c r="B93" s="6"/>
      <c r="C93" s="6"/>
    </row>
    <row r="94" spans="1:3" x14ac:dyDescent="0.25">
      <c r="A94" s="6"/>
      <c r="B94" s="6"/>
      <c r="C94" s="6"/>
    </row>
    <row r="95" spans="1:3" x14ac:dyDescent="0.25">
      <c r="A95" s="6"/>
      <c r="B95" s="6"/>
      <c r="C95" s="6"/>
    </row>
    <row r="96" spans="1:3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6"/>
      <c r="B99" s="6"/>
      <c r="C99" s="6"/>
    </row>
    <row r="100" spans="1:3" x14ac:dyDescent="0.25">
      <c r="A100" s="6"/>
      <c r="B100" s="6"/>
      <c r="C100" s="6"/>
    </row>
    <row r="101" spans="1:3" x14ac:dyDescent="0.25">
      <c r="A101" s="6"/>
      <c r="B101" s="6"/>
      <c r="C101" s="6"/>
    </row>
    <row r="102" spans="1:3" x14ac:dyDescent="0.25">
      <c r="A102" s="6"/>
      <c r="B102" s="6"/>
      <c r="C102" s="6"/>
    </row>
    <row r="103" spans="1:3" x14ac:dyDescent="0.25">
      <c r="A103" s="6"/>
      <c r="B103" s="6"/>
      <c r="C103" s="6"/>
    </row>
    <row r="104" spans="1:3" x14ac:dyDescent="0.25">
      <c r="A104" s="6"/>
      <c r="B104" s="6"/>
      <c r="C104" s="6"/>
    </row>
    <row r="105" spans="1:3" x14ac:dyDescent="0.25">
      <c r="A105" s="6"/>
      <c r="B105" s="6"/>
      <c r="C105" s="6"/>
    </row>
    <row r="106" spans="1:3" x14ac:dyDescent="0.25">
      <c r="A106" s="6"/>
      <c r="B106" s="6"/>
      <c r="C106" s="6"/>
    </row>
    <row r="107" spans="1:3" x14ac:dyDescent="0.25">
      <c r="A107" s="6"/>
      <c r="B107" s="6"/>
      <c r="C107" s="6"/>
    </row>
    <row r="108" spans="1:3" x14ac:dyDescent="0.25">
      <c r="A108" s="6"/>
      <c r="B108" s="6"/>
      <c r="C108" s="6"/>
    </row>
    <row r="109" spans="1:3" x14ac:dyDescent="0.25">
      <c r="A109" s="6"/>
      <c r="B109" s="6"/>
      <c r="C109" s="6"/>
    </row>
    <row r="110" spans="1:3" x14ac:dyDescent="0.25">
      <c r="A110" s="6"/>
      <c r="B110" s="6"/>
      <c r="C110" s="6"/>
    </row>
    <row r="111" spans="1:3" x14ac:dyDescent="0.25">
      <c r="A111" s="6"/>
      <c r="B111" s="6"/>
      <c r="C111" s="6"/>
    </row>
    <row r="112" spans="1:3" x14ac:dyDescent="0.25">
      <c r="A112" s="6"/>
      <c r="B112" s="6"/>
      <c r="C112" s="6"/>
    </row>
    <row r="113" spans="1:3" x14ac:dyDescent="0.25">
      <c r="A113" s="6"/>
      <c r="B113" s="6"/>
      <c r="C113" s="6"/>
    </row>
    <row r="114" spans="1:3" x14ac:dyDescent="0.25">
      <c r="A114" s="6"/>
      <c r="B114" s="6"/>
      <c r="C114" s="6"/>
    </row>
    <row r="115" spans="1:3" x14ac:dyDescent="0.25">
      <c r="A115" s="6"/>
      <c r="B115" s="6"/>
      <c r="C115" s="6"/>
    </row>
    <row r="116" spans="1:3" x14ac:dyDescent="0.25">
      <c r="A116" s="6"/>
      <c r="B116" s="6"/>
      <c r="C116" s="6"/>
    </row>
    <row r="117" spans="1:3" x14ac:dyDescent="0.25">
      <c r="A117" s="6"/>
      <c r="B117" s="6"/>
      <c r="C117" s="6"/>
    </row>
    <row r="118" spans="1:3" x14ac:dyDescent="0.25">
      <c r="A118" s="6"/>
      <c r="B118" s="6"/>
      <c r="C118" s="6"/>
    </row>
    <row r="119" spans="1:3" x14ac:dyDescent="0.25">
      <c r="A119" s="6"/>
      <c r="B119" s="6"/>
      <c r="C119" s="6"/>
    </row>
    <row r="120" spans="1:3" x14ac:dyDescent="0.25">
      <c r="A120" s="6"/>
      <c r="B120" s="6"/>
      <c r="C120" s="6"/>
    </row>
    <row r="121" spans="1:3" x14ac:dyDescent="0.25">
      <c r="A121" s="6"/>
      <c r="B121" s="6"/>
      <c r="C121" s="6"/>
    </row>
    <row r="122" spans="1:3" x14ac:dyDescent="0.25">
      <c r="A122" s="6"/>
      <c r="B122" s="6"/>
      <c r="C122" s="6"/>
    </row>
    <row r="123" spans="1:3" x14ac:dyDescent="0.25">
      <c r="A123" s="6"/>
      <c r="B123" s="6"/>
      <c r="C123" s="6"/>
    </row>
    <row r="124" spans="1:3" x14ac:dyDescent="0.25">
      <c r="A124" s="6"/>
      <c r="B124" s="6"/>
      <c r="C124" s="6"/>
    </row>
    <row r="125" spans="1:3" x14ac:dyDescent="0.25">
      <c r="A125" s="6"/>
      <c r="B125" s="6"/>
      <c r="C125" s="6"/>
    </row>
    <row r="126" spans="1:3" x14ac:dyDescent="0.25">
      <c r="A126" s="6"/>
      <c r="B126" s="6"/>
      <c r="C126" s="6"/>
    </row>
    <row r="127" spans="1:3" x14ac:dyDescent="0.25">
      <c r="A127" s="6"/>
      <c r="B127" s="6"/>
      <c r="C127" s="6"/>
    </row>
    <row r="128" spans="1:3" x14ac:dyDescent="0.25">
      <c r="A128" s="6"/>
      <c r="B128" s="6"/>
      <c r="C128" s="6"/>
    </row>
    <row r="129" spans="1:3" x14ac:dyDescent="0.25">
      <c r="A129" s="6"/>
      <c r="B129" s="6"/>
      <c r="C129" s="6"/>
    </row>
    <row r="130" spans="1:3" x14ac:dyDescent="0.25">
      <c r="A130" s="6"/>
      <c r="B130" s="6"/>
      <c r="C130" s="6"/>
    </row>
    <row r="131" spans="1:3" x14ac:dyDescent="0.25">
      <c r="A131" s="6"/>
      <c r="B131" s="6"/>
      <c r="C131" s="6"/>
    </row>
    <row r="132" spans="1:3" x14ac:dyDescent="0.25">
      <c r="A132" s="6"/>
      <c r="B132" s="6"/>
      <c r="C132" s="6"/>
    </row>
    <row r="133" spans="1:3" x14ac:dyDescent="0.25">
      <c r="A133" s="6"/>
      <c r="B133" s="6"/>
      <c r="C133" s="6"/>
    </row>
    <row r="134" spans="1:3" x14ac:dyDescent="0.25">
      <c r="A134" s="6"/>
      <c r="B134" s="6"/>
      <c r="C134" s="6"/>
    </row>
    <row r="135" spans="1:3" x14ac:dyDescent="0.25">
      <c r="A135" s="6"/>
      <c r="B135" s="6"/>
      <c r="C135" s="6"/>
    </row>
    <row r="136" spans="1:3" x14ac:dyDescent="0.25">
      <c r="A136" s="6"/>
      <c r="B136" s="6"/>
      <c r="C136" s="6"/>
    </row>
    <row r="137" spans="1:3" x14ac:dyDescent="0.25">
      <c r="A137" s="6"/>
      <c r="B137" s="6"/>
      <c r="C137" s="6"/>
    </row>
    <row r="138" spans="1:3" x14ac:dyDescent="0.25">
      <c r="A138" s="6"/>
      <c r="B138" s="6"/>
      <c r="C138" s="6"/>
    </row>
    <row r="139" spans="1:3" x14ac:dyDescent="0.25">
      <c r="A139" s="6"/>
      <c r="B139" s="6"/>
      <c r="C139" s="6"/>
    </row>
    <row r="140" spans="1:3" x14ac:dyDescent="0.25">
      <c r="A140" s="6"/>
      <c r="B140" s="6"/>
      <c r="C140" s="6"/>
    </row>
    <row r="141" spans="1:3" x14ac:dyDescent="0.25">
      <c r="A141" s="6"/>
      <c r="B141" s="6"/>
      <c r="C141" s="6"/>
    </row>
    <row r="142" spans="1:3" x14ac:dyDescent="0.25">
      <c r="A142" s="6"/>
      <c r="B142" s="6"/>
      <c r="C142" s="6"/>
    </row>
    <row r="143" spans="1:3" x14ac:dyDescent="0.25">
      <c r="A143" s="6"/>
      <c r="B143" s="6"/>
      <c r="C143" s="6"/>
    </row>
    <row r="144" spans="1:3" x14ac:dyDescent="0.25">
      <c r="A144" s="6"/>
      <c r="B144" s="6"/>
      <c r="C144" s="6"/>
    </row>
  </sheetData>
  <mergeCells count="131">
    <mergeCell ref="I42:J42"/>
    <mergeCell ref="L42:M42"/>
    <mergeCell ref="O42:P42"/>
    <mergeCell ref="R42:S42"/>
    <mergeCell ref="U42:V42"/>
    <mergeCell ref="X42:Y42"/>
    <mergeCell ref="AA42:AB42"/>
    <mergeCell ref="AD42:AE42"/>
    <mergeCell ref="AG42:AH42"/>
    <mergeCell ref="L30:M30"/>
    <mergeCell ref="O30:P30"/>
    <mergeCell ref="I27:J27"/>
    <mergeCell ref="AA38:AB38"/>
    <mergeCell ref="AD38:AE38"/>
    <mergeCell ref="AG38:AH38"/>
    <mergeCell ref="I39:J39"/>
    <mergeCell ref="L39:M39"/>
    <mergeCell ref="O39:P39"/>
    <mergeCell ref="R39:S39"/>
    <mergeCell ref="U39:V39"/>
    <mergeCell ref="X39:Y39"/>
    <mergeCell ref="AA39:AB39"/>
    <mergeCell ref="AD39:AE39"/>
    <mergeCell ref="AG39:AH39"/>
    <mergeCell ref="I38:J38"/>
    <mergeCell ref="L38:M38"/>
    <mergeCell ref="O38:P38"/>
    <mergeCell ref="R38:S38"/>
    <mergeCell ref="U38:V38"/>
    <mergeCell ref="X38:Y38"/>
    <mergeCell ref="U31:V31"/>
    <mergeCell ref="X31:Y31"/>
    <mergeCell ref="AA31:AB31"/>
    <mergeCell ref="AD31:AE31"/>
    <mergeCell ref="AG27:AH27"/>
    <mergeCell ref="R24:S24"/>
    <mergeCell ref="U24:V24"/>
    <mergeCell ref="AA25:AB25"/>
    <mergeCell ref="AD25:AE25"/>
    <mergeCell ref="AG25:AH25"/>
    <mergeCell ref="AA30:AB30"/>
    <mergeCell ref="AD30:AE30"/>
    <mergeCell ref="AG30:AH30"/>
    <mergeCell ref="AA27:AB27"/>
    <mergeCell ref="AD27:AE27"/>
    <mergeCell ref="I34:J34"/>
    <mergeCell ref="L34:M34"/>
    <mergeCell ref="O34:P34"/>
    <mergeCell ref="R34:S34"/>
    <mergeCell ref="U34:V34"/>
    <mergeCell ref="X34:Y34"/>
    <mergeCell ref="I30:J30"/>
    <mergeCell ref="O24:P24"/>
    <mergeCell ref="R30:S30"/>
    <mergeCell ref="U30:V30"/>
    <mergeCell ref="X30:Y30"/>
    <mergeCell ref="L27:M27"/>
    <mergeCell ref="O27:P27"/>
    <mergeCell ref="I25:J25"/>
    <mergeCell ref="L25:M25"/>
    <mergeCell ref="O25:P25"/>
    <mergeCell ref="I26:J26"/>
    <mergeCell ref="L26:M26"/>
    <mergeCell ref="O26:P26"/>
    <mergeCell ref="X24:Y24"/>
    <mergeCell ref="I31:J31"/>
    <mergeCell ref="L31:M31"/>
    <mergeCell ref="O31:P31"/>
    <mergeCell ref="R31:S31"/>
    <mergeCell ref="AA14:AB14"/>
    <mergeCell ref="AB3:AI5"/>
    <mergeCell ref="U21:V21"/>
    <mergeCell ref="X21:Y21"/>
    <mergeCell ref="R11:Y11"/>
    <mergeCell ref="AA11:AH11"/>
    <mergeCell ref="AA12:AH12"/>
    <mergeCell ref="C4:C6"/>
    <mergeCell ref="R4:S4"/>
    <mergeCell ref="R5:S5"/>
    <mergeCell ref="R6:S6"/>
    <mergeCell ref="C11:C13"/>
    <mergeCell ref="O21:P21"/>
    <mergeCell ref="R14:S14"/>
    <mergeCell ref="U14:V14"/>
    <mergeCell ref="X14:Y14"/>
    <mergeCell ref="R21:S21"/>
    <mergeCell ref="R7:S7"/>
    <mergeCell ref="U4:Y6"/>
    <mergeCell ref="U7:Y7"/>
    <mergeCell ref="T4:T7"/>
    <mergeCell ref="I11:P13"/>
    <mergeCell ref="AA37:AB37"/>
    <mergeCell ref="AD37:AE37"/>
    <mergeCell ref="AG37:AH37"/>
    <mergeCell ref="AD34:AE34"/>
    <mergeCell ref="AG34:AH34"/>
    <mergeCell ref="AA26:AB26"/>
    <mergeCell ref="AD26:AE26"/>
    <mergeCell ref="AG26:AH26"/>
    <mergeCell ref="AA21:AB21"/>
    <mergeCell ref="AD21:AE21"/>
    <mergeCell ref="AG21:AH21"/>
    <mergeCell ref="AA24:AB24"/>
    <mergeCell ref="AD24:AE24"/>
    <mergeCell ref="AG24:AH24"/>
    <mergeCell ref="AA34:AB34"/>
    <mergeCell ref="AG31:AH31"/>
    <mergeCell ref="I37:J37"/>
    <mergeCell ref="L37:M37"/>
    <mergeCell ref="O37:P37"/>
    <mergeCell ref="I24:J24"/>
    <mergeCell ref="L24:M24"/>
    <mergeCell ref="AD14:AE14"/>
    <mergeCell ref="AG14:AH14"/>
    <mergeCell ref="R37:S37"/>
    <mergeCell ref="U37:V37"/>
    <mergeCell ref="X37:Y37"/>
    <mergeCell ref="R26:S26"/>
    <mergeCell ref="U26:V26"/>
    <mergeCell ref="X26:Y26"/>
    <mergeCell ref="I14:J14"/>
    <mergeCell ref="I21:J21"/>
    <mergeCell ref="R27:S27"/>
    <mergeCell ref="U27:V27"/>
    <mergeCell ref="X27:Y27"/>
    <mergeCell ref="R25:S25"/>
    <mergeCell ref="U25:V25"/>
    <mergeCell ref="X25:Y25"/>
    <mergeCell ref="L21:M21"/>
    <mergeCell ref="L14:M14"/>
    <mergeCell ref="O14:P14"/>
  </mergeCells>
  <conditionalFormatting sqref="I10:P10 I28:P28 I14:P14 I11 I19:P19 I32:P32 I35:P35 I40:P40 I43:P1048576 I22:P23">
    <cfRule type="containsText" dxfId="61" priority="288" operator="containsText" text="Yes">
      <formula>NOT(ISERROR(SEARCH("Yes",I10)))</formula>
    </cfRule>
  </conditionalFormatting>
  <conditionalFormatting sqref="C20:C42">
    <cfRule type="expression" dxfId="60" priority="281">
      <formula>$G20&lt;0.5</formula>
    </cfRule>
  </conditionalFormatting>
  <conditionalFormatting sqref="R4:S7">
    <cfRule type="cellIs" dxfId="59" priority="258" operator="equal">
      <formula>"Yes"</formula>
    </cfRule>
  </conditionalFormatting>
  <conditionalFormatting sqref="I15:P15">
    <cfRule type="containsText" dxfId="58" priority="183" operator="containsText" text="Yes">
      <formula>NOT(ISERROR(SEARCH("Yes",I15)))</formula>
    </cfRule>
  </conditionalFormatting>
  <conditionalFormatting sqref="R15:Y16">
    <cfRule type="containsText" dxfId="57" priority="182" operator="containsText" text="Yes">
      <formula>NOT(ISERROR(SEARCH("Yes",R15)))</formula>
    </cfRule>
  </conditionalFormatting>
  <conditionalFormatting sqref="AA15:AH15">
    <cfRule type="containsText" dxfId="56" priority="181" operator="containsText" text="Yes">
      <formula>NOT(ISERROR(SEARCH("Yes",AA15)))</formula>
    </cfRule>
  </conditionalFormatting>
  <conditionalFormatting sqref="R17">
    <cfRule type="containsText" dxfId="55" priority="180" operator="containsText" text="Yes">
      <formula>NOT(ISERROR(SEARCH("Yes",R17)))</formula>
    </cfRule>
  </conditionalFormatting>
  <conditionalFormatting sqref="S17">
    <cfRule type="containsText" dxfId="54" priority="179" operator="containsText" text="Yes">
      <formula>NOT(ISERROR(SEARCH("Yes",S17)))</formula>
    </cfRule>
  </conditionalFormatting>
  <conditionalFormatting sqref="U17">
    <cfRule type="containsText" dxfId="53" priority="178" operator="containsText" text="Yes">
      <formula>NOT(ISERROR(SEARCH("Yes",U17)))</formula>
    </cfRule>
  </conditionalFormatting>
  <conditionalFormatting sqref="V17">
    <cfRule type="containsText" dxfId="52" priority="177" operator="containsText" text="Yes">
      <formula>NOT(ISERROR(SEARCH("Yes",V17)))</formula>
    </cfRule>
  </conditionalFormatting>
  <conditionalFormatting sqref="X17">
    <cfRule type="containsText" dxfId="51" priority="176" operator="containsText" text="Yes">
      <formula>NOT(ISERROR(SEARCH("Yes",X17)))</formula>
    </cfRule>
  </conditionalFormatting>
  <conditionalFormatting sqref="Y17">
    <cfRule type="containsText" dxfId="50" priority="175" operator="containsText" text="Yes">
      <formula>NOT(ISERROR(SEARCH("Yes",Y17)))</formula>
    </cfRule>
  </conditionalFormatting>
  <conditionalFormatting sqref="AC17 AF17 I21:P21">
    <cfRule type="containsText" dxfId="49" priority="174" operator="containsText" text="Yes">
      <formula>NOT(ISERROR(SEARCH("Yes",I17)))</formula>
    </cfRule>
  </conditionalFormatting>
  <conditionalFormatting sqref="AA17">
    <cfRule type="containsText" dxfId="48" priority="173" operator="containsText" text="Yes">
      <formula>NOT(ISERROR(SEARCH("Yes",AA17)))</formula>
    </cfRule>
  </conditionalFormatting>
  <conditionalFormatting sqref="AB17">
    <cfRule type="containsText" dxfId="47" priority="172" operator="containsText" text="Yes">
      <formula>NOT(ISERROR(SEARCH("Yes",AB17)))</formula>
    </cfRule>
  </conditionalFormatting>
  <conditionalFormatting sqref="AD17">
    <cfRule type="containsText" dxfId="46" priority="171" operator="containsText" text="Yes">
      <formula>NOT(ISERROR(SEARCH("Yes",AD17)))</formula>
    </cfRule>
  </conditionalFormatting>
  <conditionalFormatting sqref="AE17">
    <cfRule type="containsText" dxfId="45" priority="170" operator="containsText" text="Yes">
      <formula>NOT(ISERROR(SEARCH("Yes",AE17)))</formula>
    </cfRule>
  </conditionalFormatting>
  <conditionalFormatting sqref="AG17">
    <cfRule type="containsText" dxfId="44" priority="169" operator="containsText" text="Yes">
      <formula>NOT(ISERROR(SEARCH("Yes",AG17)))</formula>
    </cfRule>
  </conditionalFormatting>
  <conditionalFormatting sqref="AH17">
    <cfRule type="containsText" dxfId="43" priority="168" operator="containsText" text="Yes">
      <formula>NOT(ISERROR(SEARCH("Yes",AH17)))</formula>
    </cfRule>
  </conditionalFormatting>
  <conditionalFormatting sqref="AA11">
    <cfRule type="containsText" dxfId="42" priority="167" operator="containsText" text="Yes">
      <formula>NOT(ISERROR(SEARCH("Yes",AA11)))</formula>
    </cfRule>
  </conditionalFormatting>
  <conditionalFormatting sqref="I17:P17">
    <cfRule type="containsText" dxfId="41" priority="166" operator="containsText" text="Yes">
      <formula>NOT(ISERROR(SEARCH("Yes",I17)))</formula>
    </cfRule>
  </conditionalFormatting>
  <conditionalFormatting sqref="I21:P21">
    <cfRule type="containsText" dxfId="40" priority="153" operator="containsText" text="Yes">
      <formula>NOT(ISERROR(SEARCH("Yes",I21)))</formula>
    </cfRule>
  </conditionalFormatting>
  <conditionalFormatting sqref="I29:P29">
    <cfRule type="containsText" dxfId="39" priority="150" operator="containsText" text="Yes">
      <formula>NOT(ISERROR(SEARCH("Yes",I29)))</formula>
    </cfRule>
  </conditionalFormatting>
  <conditionalFormatting sqref="I33:P33">
    <cfRule type="containsText" dxfId="38" priority="139" operator="containsText" text="Yes">
      <formula>NOT(ISERROR(SEARCH("Yes",I33)))</formula>
    </cfRule>
  </conditionalFormatting>
  <conditionalFormatting sqref="I36:P36">
    <cfRule type="containsText" dxfId="37" priority="132" operator="containsText" text="Yes">
      <formula>NOT(ISERROR(SEARCH("Yes",I36)))</formula>
    </cfRule>
  </conditionalFormatting>
  <conditionalFormatting sqref="I41:P41">
    <cfRule type="containsText" dxfId="36" priority="122" operator="containsText" text="Yes">
      <formula>NOT(ISERROR(SEARCH("Yes",I41)))</formula>
    </cfRule>
  </conditionalFormatting>
  <conditionalFormatting sqref="I20:P20">
    <cfRule type="containsText" dxfId="35" priority="111" operator="containsText" text="Yes">
      <formula>NOT(ISERROR(SEARCH("Yes",I20)))</formula>
    </cfRule>
  </conditionalFormatting>
  <conditionalFormatting sqref="AA20:AH20">
    <cfRule type="containsText" dxfId="34" priority="110" operator="containsText" text="Yes">
      <formula>NOT(ISERROR(SEARCH("Yes",AA20)))</formula>
    </cfRule>
  </conditionalFormatting>
  <conditionalFormatting sqref="R18:Y18">
    <cfRule type="containsText" dxfId="33" priority="105" operator="containsText" text="Yes">
      <formula>NOT(ISERROR(SEARCH("Yes",R18)))</formula>
    </cfRule>
  </conditionalFormatting>
  <conditionalFormatting sqref="AA18:AH18">
    <cfRule type="containsText" dxfId="32" priority="104" operator="containsText" text="Yes">
      <formula>NOT(ISERROR(SEARCH("Yes",AA18)))</formula>
    </cfRule>
  </conditionalFormatting>
  <conditionalFormatting sqref="I18:P18">
    <cfRule type="containsText" dxfId="31" priority="103" operator="containsText" text="Yes">
      <formula>NOT(ISERROR(SEARCH("Yes",I18)))</formula>
    </cfRule>
  </conditionalFormatting>
  <conditionalFormatting sqref="I16:P16">
    <cfRule type="containsText" dxfId="30" priority="102" operator="containsText" text="Yes">
      <formula>NOT(ISERROR(SEARCH("Yes",I16)))</formula>
    </cfRule>
  </conditionalFormatting>
  <conditionalFormatting sqref="AA16:AH16">
    <cfRule type="containsText" dxfId="29" priority="101" operator="containsText" text="Yes">
      <formula>NOT(ISERROR(SEARCH("Yes",AA16)))</formula>
    </cfRule>
  </conditionalFormatting>
  <conditionalFormatting sqref="I24:P24">
    <cfRule type="containsText" dxfId="28" priority="100" operator="containsText" text="Yes">
      <formula>NOT(ISERROR(SEARCH("Yes",I24)))</formula>
    </cfRule>
  </conditionalFormatting>
  <conditionalFormatting sqref="I24:P24 O25:P26 L25:M26 I25:J26">
    <cfRule type="containsText" dxfId="27" priority="99" operator="containsText" text="Yes">
      <formula>NOT(ISERROR(SEARCH("Yes",I24)))</formula>
    </cfRule>
  </conditionalFormatting>
  <conditionalFormatting sqref="I25:P25">
    <cfRule type="containsText" dxfId="26" priority="98" operator="containsText" text="Yes">
      <formula>NOT(ISERROR(SEARCH("Yes",I25)))</formula>
    </cfRule>
  </conditionalFormatting>
  <conditionalFormatting sqref="I25:P25">
    <cfRule type="containsText" dxfId="25" priority="97" operator="containsText" text="Yes">
      <formula>NOT(ISERROR(SEARCH("Yes",I25)))</formula>
    </cfRule>
  </conditionalFormatting>
  <conditionalFormatting sqref="I26:P26">
    <cfRule type="containsText" dxfId="24" priority="96" operator="containsText" text="Yes">
      <formula>NOT(ISERROR(SEARCH("Yes",I26)))</formula>
    </cfRule>
  </conditionalFormatting>
  <conditionalFormatting sqref="I26:P26">
    <cfRule type="containsText" dxfId="23" priority="95" operator="containsText" text="Yes">
      <formula>NOT(ISERROR(SEARCH("Yes",I26)))</formula>
    </cfRule>
  </conditionalFormatting>
  <conditionalFormatting sqref="I30:P30">
    <cfRule type="containsText" dxfId="22" priority="79" operator="containsText" text="Yes">
      <formula>NOT(ISERROR(SEARCH("Yes",I30)))</formula>
    </cfRule>
  </conditionalFormatting>
  <conditionalFormatting sqref="I30:P30">
    <cfRule type="containsText" dxfId="21" priority="78" operator="containsText" text="Yes">
      <formula>NOT(ISERROR(SEARCH("Yes",I30)))</formula>
    </cfRule>
  </conditionalFormatting>
  <conditionalFormatting sqref="I31:P31">
    <cfRule type="containsText" dxfId="20" priority="77" operator="containsText" text="Yes">
      <formula>NOT(ISERROR(SEARCH("Yes",I31)))</formula>
    </cfRule>
  </conditionalFormatting>
  <conditionalFormatting sqref="I31:P31">
    <cfRule type="containsText" dxfId="19" priority="76" operator="containsText" text="Yes">
      <formula>NOT(ISERROR(SEARCH("Yes",I31)))</formula>
    </cfRule>
  </conditionalFormatting>
  <conditionalFormatting sqref="I34:P34">
    <cfRule type="containsText" dxfId="18" priority="75" operator="containsText" text="Yes">
      <formula>NOT(ISERROR(SEARCH("Yes",I34)))</formula>
    </cfRule>
  </conditionalFormatting>
  <conditionalFormatting sqref="I34:P34">
    <cfRule type="containsText" dxfId="17" priority="74" operator="containsText" text="Yes">
      <formula>NOT(ISERROR(SEARCH("Yes",I34)))</formula>
    </cfRule>
  </conditionalFormatting>
  <conditionalFormatting sqref="I37:P37">
    <cfRule type="containsText" dxfId="16" priority="73" operator="containsText" text="Yes">
      <formula>NOT(ISERROR(SEARCH("Yes",I37)))</formula>
    </cfRule>
  </conditionalFormatting>
  <conditionalFormatting sqref="I37:P37">
    <cfRule type="containsText" dxfId="15" priority="72" operator="containsText" text="Yes">
      <formula>NOT(ISERROR(SEARCH("Yes",I37)))</formula>
    </cfRule>
  </conditionalFormatting>
  <conditionalFormatting sqref="I38:P38">
    <cfRule type="containsText" dxfId="14" priority="71" operator="containsText" text="Yes">
      <formula>NOT(ISERROR(SEARCH("Yes",I38)))</formula>
    </cfRule>
  </conditionalFormatting>
  <conditionalFormatting sqref="I38:P38 L37:M37 L39:M39">
    <cfRule type="containsText" dxfId="13" priority="70" operator="containsText" text="Yes">
      <formula>NOT(ISERROR(SEARCH("Yes",I37)))</formula>
    </cfRule>
  </conditionalFormatting>
  <conditionalFormatting sqref="I39:P39">
    <cfRule type="containsText" dxfId="12" priority="69" operator="containsText" text="Yes">
      <formula>NOT(ISERROR(SEARCH("Yes",I39)))</formula>
    </cfRule>
  </conditionalFormatting>
  <conditionalFormatting sqref="I39:P39">
    <cfRule type="containsText" dxfId="11" priority="68" operator="containsText" text="Yes">
      <formula>NOT(ISERROR(SEARCH("Yes",I39)))</formula>
    </cfRule>
  </conditionalFormatting>
  <conditionalFormatting sqref="AA21:AH26 AA28:AH42">
    <cfRule type="containsText" dxfId="10" priority="19" operator="containsText" text="Yes">
      <formula>NOT(ISERROR(SEARCH("Yes",AA21)))</formula>
    </cfRule>
  </conditionalFormatting>
  <conditionalFormatting sqref="R21:Y26 R28:Y41">
    <cfRule type="containsText" dxfId="9" priority="18" operator="containsText" text="Yes">
      <formula>NOT(ISERROR(SEARCH("Yes",R21)))</formula>
    </cfRule>
  </conditionalFormatting>
  <conditionalFormatting sqref="I42:P42">
    <cfRule type="containsText" dxfId="8" priority="16" operator="containsText" text="Yes">
      <formula>NOT(ISERROR(SEARCH("Yes",I42)))</formula>
    </cfRule>
  </conditionalFormatting>
  <conditionalFormatting sqref="I42:P42">
    <cfRule type="containsText" dxfId="7" priority="15" operator="containsText" text="Yes">
      <formula>NOT(ISERROR(SEARCH("Yes",I42)))</formula>
    </cfRule>
  </conditionalFormatting>
  <conditionalFormatting sqref="O42:P42 L42:M42 I42:J42">
    <cfRule type="containsText" dxfId="6" priority="14" operator="containsText" text="Yes">
      <formula>NOT(ISERROR(SEARCH("Yes",I42)))</formula>
    </cfRule>
  </conditionalFormatting>
  <conditionalFormatting sqref="R42:Y42">
    <cfRule type="containsText" dxfId="5" priority="13" operator="containsText" text="Yes">
      <formula>NOT(ISERROR(SEARCH("Yes",R42)))</formula>
    </cfRule>
  </conditionalFormatting>
  <conditionalFormatting sqref="AA27:AH27">
    <cfRule type="containsText" dxfId="4" priority="5" operator="containsText" text="Yes">
      <formula>NOT(ISERROR(SEARCH("Yes",AA27)))</formula>
    </cfRule>
  </conditionalFormatting>
  <conditionalFormatting sqref="I27:P27">
    <cfRule type="containsText" dxfId="3" priority="4" operator="containsText" text="Yes">
      <formula>NOT(ISERROR(SEARCH("Yes",I27)))</formula>
    </cfRule>
  </conditionalFormatting>
  <conditionalFormatting sqref="I27:P27">
    <cfRule type="containsText" dxfId="2" priority="3" operator="containsText" text="Yes">
      <formula>NOT(ISERROR(SEARCH("Yes",I27)))</formula>
    </cfRule>
  </conditionalFormatting>
  <conditionalFormatting sqref="O27:P27 L27:M27 I27:J27">
    <cfRule type="containsText" dxfId="1" priority="2" operator="containsText" text="Yes">
      <formula>NOT(ISERROR(SEARCH("Yes",I27)))</formula>
    </cfRule>
  </conditionalFormatting>
  <conditionalFormatting sqref="R27:Y27">
    <cfRule type="containsText" dxfId="0" priority="1" operator="containsText" text="Yes">
      <formula>NOT(ISERROR(SEARCH("Yes",R27)))</formula>
    </cfRule>
  </conditionalFormatting>
  <hyperlinks>
    <hyperlink ref="AB8" r:id="rId1" location="-4"/>
  </hyperlinks>
  <pageMargins left="0.7" right="0.7" top="0.75" bottom="0.75" header="0.3" footer="0.3"/>
  <pageSetup paperSize="9" orientation="portrait" horizontalDpi="4294967294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Age Checker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Pringle</dc:creator>
  <cp:lastModifiedBy>Helen</cp:lastModifiedBy>
  <dcterms:created xsi:type="dcterms:W3CDTF">2018-12-06T09:51:22Z</dcterms:created>
  <dcterms:modified xsi:type="dcterms:W3CDTF">2019-11-15T14:23:08Z</dcterms:modified>
</cp:coreProperties>
</file>